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galacsoftware.sharepoint.com/sites/InfotaxInformaticaTributariaSA-DiseosIVA-Contabilidad/Documentos compartidos/Diseños IVA-Contabilidad/Ejemplos Plantillas a Excel/"/>
    </mc:Choice>
  </mc:AlternateContent>
  <xr:revisionPtr revIDLastSave="4" documentId="13_ncr:1_{4E4599A2-DF65-4602-B7C6-D4A3B2BCF09E}" xr6:coauthVersionLast="47" xr6:coauthVersionMax="47" xr10:uidLastSave="{26F04F4C-BD96-4D5E-AB89-C1E6A8B2DB60}"/>
  <bookViews>
    <workbookView xWindow="-120" yWindow="-120" windowWidth="20730" windowHeight="11160" firstSheet="1" activeTab="4" xr2:uid="{00000000-000D-0000-FFFF-FFFF00000000}"/>
  </bookViews>
  <sheets>
    <sheet name="USD.BalCompA1" sheetId="5" r:id="rId1"/>
    <sheet name="USD.BalCompA2" sheetId="6" r:id="rId2"/>
    <sheet name="USD.ERCompAcum" sheetId="4" r:id="rId3"/>
    <sheet name="USD.ERCompAcuMESaMES" sheetId="7" r:id="rId4"/>
    <sheet name="USD.ERCompAcuMESaMES2" sheetId="8" r:id="rId5"/>
    <sheet name="Ejemplo " sheetId="10" r:id="rId6"/>
    <sheet name="Ejemplo2" sheetId="11" r:id="rId7"/>
  </sheets>
  <definedNames>
    <definedName name="Beneficiario" localSheetId="6">#REF!</definedName>
    <definedName name="Beneficiario">#REF!</definedName>
    <definedName name="Descripcion.NS" localSheetId="6">#REF!</definedName>
    <definedName name="Descripcion.NS">#REF!</definedName>
    <definedName name="Grupo.NS" localSheetId="6">#REF!</definedName>
    <definedName name="Grupo.NS">#REF!</definedName>
    <definedName name="Lote.NS">#REF!</definedName>
    <definedName name="mempresas">OFFSET(#REF!,1,0,COUNTA(#REF!)-1)</definedName>
    <definedName name="MontoTotal.NS">#REF!</definedName>
    <definedName name="mprove">OFFSET(#REF!,1,0,COUNTA(#REF!)-1)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1" l="1"/>
  <c r="M9" i="11"/>
  <c r="L9" i="11"/>
  <c r="K9" i="11"/>
  <c r="J9" i="11"/>
  <c r="I9" i="11"/>
  <c r="H9" i="11"/>
  <c r="G9" i="11"/>
  <c r="F9" i="11"/>
  <c r="E9" i="11"/>
  <c r="D9" i="11"/>
  <c r="C9" i="11"/>
  <c r="N8" i="11"/>
  <c r="M8" i="11"/>
  <c r="L8" i="11"/>
  <c r="K8" i="11"/>
  <c r="J8" i="11"/>
  <c r="I8" i="11"/>
  <c r="H8" i="11"/>
  <c r="G8" i="11"/>
  <c r="F8" i="11"/>
  <c r="E8" i="11"/>
  <c r="D8" i="11"/>
  <c r="C8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B120" i="10"/>
  <c r="F50" i="10"/>
  <c r="F51" i="10"/>
  <c r="F52" i="10"/>
  <c r="F53" i="10"/>
  <c r="F54" i="10"/>
  <c r="F55" i="10"/>
  <c r="F58" i="10"/>
  <c r="F60" i="10"/>
  <c r="F62" i="10"/>
  <c r="F63" i="10"/>
  <c r="F64" i="10"/>
  <c r="F65" i="10"/>
  <c r="F66" i="10"/>
  <c r="F68" i="10"/>
  <c r="F69" i="10"/>
  <c r="F71" i="10"/>
  <c r="F72" i="10"/>
  <c r="F74" i="10"/>
  <c r="F75" i="10"/>
  <c r="F77" i="10"/>
  <c r="F80" i="10"/>
  <c r="F83" i="10"/>
  <c r="F84" i="10"/>
  <c r="F87" i="10"/>
  <c r="F89" i="10"/>
  <c r="F92" i="10"/>
  <c r="F93" i="10"/>
  <c r="F94" i="10"/>
  <c r="F96" i="10"/>
  <c r="F97" i="10"/>
  <c r="F98" i="10"/>
  <c r="F99" i="10"/>
  <c r="F101" i="10"/>
  <c r="F102" i="10"/>
  <c r="F103" i="10"/>
  <c r="F105" i="10"/>
  <c r="F106" i="10"/>
  <c r="F107" i="10"/>
  <c r="F108" i="10"/>
  <c r="F110" i="10"/>
  <c r="F111" i="10"/>
  <c r="F112" i="10"/>
  <c r="F113" i="10"/>
  <c r="F116" i="10"/>
  <c r="F117" i="10"/>
  <c r="F118" i="10"/>
  <c r="F119" i="10"/>
  <c r="F124" i="10"/>
  <c r="F126" i="10"/>
  <c r="F127" i="10"/>
  <c r="F131" i="10"/>
  <c r="F132" i="10"/>
  <c r="F134" i="10"/>
  <c r="F135" i="10"/>
  <c r="F136" i="10"/>
  <c r="F138" i="10"/>
  <c r="F140" i="10"/>
  <c r="F141" i="10"/>
  <c r="F142" i="10"/>
  <c r="F144" i="10"/>
  <c r="F145" i="10"/>
  <c r="F146" i="10"/>
  <c r="F147" i="10"/>
  <c r="F148" i="10"/>
  <c r="F149" i="10"/>
  <c r="F153" i="10"/>
  <c r="F154" i="10"/>
  <c r="F155" i="10"/>
  <c r="F157" i="10"/>
  <c r="F158" i="10"/>
  <c r="F159" i="10"/>
  <c r="F160" i="10"/>
  <c r="F161" i="10"/>
  <c r="F49" i="10"/>
  <c r="F42" i="10"/>
  <c r="F29" i="10"/>
  <c r="F30" i="10"/>
  <c r="F31" i="10"/>
  <c r="F33" i="10"/>
  <c r="F34" i="10"/>
  <c r="F35" i="10"/>
  <c r="F36" i="10"/>
  <c r="F37" i="10"/>
  <c r="F38" i="10"/>
  <c r="F39" i="10"/>
  <c r="F40" i="10"/>
  <c r="F41" i="10"/>
  <c r="F28" i="10"/>
  <c r="F21" i="10"/>
  <c r="F19" i="10"/>
  <c r="F20" i="10"/>
  <c r="E13" i="10"/>
  <c r="F11" i="10"/>
  <c r="F12" i="10"/>
  <c r="F14" i="10"/>
  <c r="F15" i="10"/>
  <c r="F18" i="10"/>
  <c r="F10" i="10"/>
  <c r="B16" i="10" a="1"/>
  <c r="B16" i="10" s="1"/>
  <c r="D50" i="10"/>
  <c r="D51" i="10"/>
  <c r="E51" i="10" s="1"/>
  <c r="D52" i="10"/>
  <c r="D53" i="10"/>
  <c r="E53" i="10" s="1"/>
  <c r="D54" i="10"/>
  <c r="E54" i="10" s="1"/>
  <c r="D55" i="10"/>
  <c r="E55" i="10" s="1"/>
  <c r="D56" i="10"/>
  <c r="D57" i="10"/>
  <c r="E57" i="10" s="1"/>
  <c r="D58" i="10"/>
  <c r="E58" i="10" s="1"/>
  <c r="D59" i="10"/>
  <c r="E59" i="10" s="1"/>
  <c r="D60" i="10"/>
  <c r="D61" i="10"/>
  <c r="E61" i="10" s="1"/>
  <c r="D62" i="10"/>
  <c r="E62" i="10" s="1"/>
  <c r="D63" i="10"/>
  <c r="E63" i="10" s="1"/>
  <c r="D64" i="10"/>
  <c r="D65" i="10"/>
  <c r="E65" i="10" s="1"/>
  <c r="D66" i="10"/>
  <c r="E66" i="10" s="1"/>
  <c r="D67" i="10"/>
  <c r="E67" i="10" s="1"/>
  <c r="D68" i="10"/>
  <c r="D69" i="10"/>
  <c r="E69" i="10" s="1"/>
  <c r="D70" i="10"/>
  <c r="E70" i="10" s="1"/>
  <c r="D71" i="10"/>
  <c r="E71" i="10" s="1"/>
  <c r="D72" i="10"/>
  <c r="D73" i="10"/>
  <c r="E73" i="10" s="1"/>
  <c r="D74" i="10"/>
  <c r="E74" i="10" s="1"/>
  <c r="D75" i="10"/>
  <c r="E75" i="10" s="1"/>
  <c r="D76" i="10"/>
  <c r="D77" i="10"/>
  <c r="E77" i="10" s="1"/>
  <c r="D78" i="10"/>
  <c r="E78" i="10" s="1"/>
  <c r="D79" i="10"/>
  <c r="E79" i="10" s="1"/>
  <c r="D80" i="10"/>
  <c r="D81" i="10"/>
  <c r="E81" i="10" s="1"/>
  <c r="D82" i="10"/>
  <c r="E82" i="10" s="1"/>
  <c r="D83" i="10"/>
  <c r="E83" i="10" s="1"/>
  <c r="D84" i="10"/>
  <c r="D85" i="10"/>
  <c r="E85" i="10" s="1"/>
  <c r="D86" i="10"/>
  <c r="E86" i="10" s="1"/>
  <c r="D87" i="10"/>
  <c r="E87" i="10" s="1"/>
  <c r="D88" i="10"/>
  <c r="D89" i="10"/>
  <c r="E89" i="10" s="1"/>
  <c r="D90" i="10"/>
  <c r="E90" i="10" s="1"/>
  <c r="D91" i="10"/>
  <c r="E91" i="10" s="1"/>
  <c r="D92" i="10"/>
  <c r="D93" i="10"/>
  <c r="E93" i="10" s="1"/>
  <c r="D94" i="10"/>
  <c r="E94" i="10" s="1"/>
  <c r="D95" i="10"/>
  <c r="E95" i="10" s="1"/>
  <c r="D96" i="10"/>
  <c r="D97" i="10"/>
  <c r="E97" i="10" s="1"/>
  <c r="D98" i="10"/>
  <c r="E98" i="10" s="1"/>
  <c r="D99" i="10"/>
  <c r="E99" i="10" s="1"/>
  <c r="D100" i="10"/>
  <c r="D101" i="10"/>
  <c r="E101" i="10" s="1"/>
  <c r="D102" i="10"/>
  <c r="E102" i="10" s="1"/>
  <c r="D103" i="10"/>
  <c r="E103" i="10" s="1"/>
  <c r="D104" i="10"/>
  <c r="D105" i="10"/>
  <c r="E105" i="10" s="1"/>
  <c r="D106" i="10"/>
  <c r="E106" i="10" s="1"/>
  <c r="D107" i="10"/>
  <c r="E107" i="10" s="1"/>
  <c r="D108" i="10"/>
  <c r="D109" i="10"/>
  <c r="E109" i="10" s="1"/>
  <c r="D110" i="10"/>
  <c r="E110" i="10" s="1"/>
  <c r="D111" i="10"/>
  <c r="E111" i="10" s="1"/>
  <c r="D112" i="10"/>
  <c r="D113" i="10"/>
  <c r="E113" i="10" s="1"/>
  <c r="D114" i="10"/>
  <c r="E114" i="10" s="1"/>
  <c r="D115" i="10"/>
  <c r="E115" i="10" s="1"/>
  <c r="D116" i="10"/>
  <c r="D117" i="10"/>
  <c r="E117" i="10" s="1"/>
  <c r="D118" i="10"/>
  <c r="E118" i="10" s="1"/>
  <c r="D119" i="10"/>
  <c r="E119" i="10" s="1"/>
  <c r="D120" i="10"/>
  <c r="D121" i="10"/>
  <c r="E121" i="10" s="1"/>
  <c r="D122" i="10"/>
  <c r="E122" i="10" s="1"/>
  <c r="D123" i="10"/>
  <c r="E123" i="10" s="1"/>
  <c r="D124" i="10"/>
  <c r="D125" i="10"/>
  <c r="E125" i="10" s="1"/>
  <c r="D126" i="10"/>
  <c r="E126" i="10" s="1"/>
  <c r="D127" i="10"/>
  <c r="E127" i="10" s="1"/>
  <c r="D128" i="10"/>
  <c r="D129" i="10"/>
  <c r="E129" i="10" s="1"/>
  <c r="D130" i="10"/>
  <c r="E130" i="10" s="1"/>
  <c r="D131" i="10"/>
  <c r="E131" i="10" s="1"/>
  <c r="D132" i="10"/>
  <c r="D133" i="10"/>
  <c r="E133" i="10" s="1"/>
  <c r="D134" i="10"/>
  <c r="E134" i="10" s="1"/>
  <c r="D135" i="10"/>
  <c r="E135" i="10" s="1"/>
  <c r="D136" i="10"/>
  <c r="D137" i="10"/>
  <c r="E137" i="10" s="1"/>
  <c r="D138" i="10"/>
  <c r="E138" i="10" s="1"/>
  <c r="D139" i="10"/>
  <c r="E139" i="10" s="1"/>
  <c r="D140" i="10"/>
  <c r="D141" i="10"/>
  <c r="E141" i="10" s="1"/>
  <c r="D142" i="10"/>
  <c r="E142" i="10" s="1"/>
  <c r="D143" i="10"/>
  <c r="E143" i="10" s="1"/>
  <c r="D144" i="10"/>
  <c r="D145" i="10"/>
  <c r="E145" i="10" s="1"/>
  <c r="D146" i="10"/>
  <c r="E146" i="10" s="1"/>
  <c r="D147" i="10"/>
  <c r="E147" i="10" s="1"/>
  <c r="D148" i="10"/>
  <c r="D149" i="10"/>
  <c r="E149" i="10" s="1"/>
  <c r="D150" i="10"/>
  <c r="E150" i="10" s="1"/>
  <c r="D151" i="10"/>
  <c r="E151" i="10" s="1"/>
  <c r="D152" i="10"/>
  <c r="D153" i="10"/>
  <c r="E153" i="10" s="1"/>
  <c r="D154" i="10"/>
  <c r="E154" i="10" s="1"/>
  <c r="D155" i="10"/>
  <c r="E155" i="10" s="1"/>
  <c r="D156" i="10"/>
  <c r="D157" i="10"/>
  <c r="E157" i="10" s="1"/>
  <c r="D158" i="10"/>
  <c r="E158" i="10" s="1"/>
  <c r="D159" i="10"/>
  <c r="E159" i="10" s="1"/>
  <c r="D160" i="10"/>
  <c r="D161" i="10"/>
  <c r="E49" i="10" s="1"/>
  <c r="D49" i="10"/>
  <c r="C51" i="10"/>
  <c r="C55" i="10"/>
  <c r="C59" i="10"/>
  <c r="C63" i="10"/>
  <c r="C67" i="10"/>
  <c r="C71" i="10"/>
  <c r="C75" i="10"/>
  <c r="C79" i="10"/>
  <c r="C83" i="10"/>
  <c r="C87" i="10"/>
  <c r="C91" i="10"/>
  <c r="C95" i="10"/>
  <c r="C99" i="10"/>
  <c r="C103" i="10"/>
  <c r="C107" i="10"/>
  <c r="C111" i="10"/>
  <c r="C115" i="10"/>
  <c r="C119" i="10"/>
  <c r="C123" i="10"/>
  <c r="C127" i="10"/>
  <c r="C131" i="10"/>
  <c r="C135" i="10"/>
  <c r="C139" i="10"/>
  <c r="C143" i="10"/>
  <c r="C147" i="10"/>
  <c r="C151" i="10"/>
  <c r="C155" i="10"/>
  <c r="C159" i="10"/>
  <c r="B55" i="10"/>
  <c r="B56" i="10"/>
  <c r="C56" i="10" s="1"/>
  <c r="B57" i="10"/>
  <c r="C57" i="10" s="1"/>
  <c r="B58" i="10"/>
  <c r="C58" i="10" s="1"/>
  <c r="B59" i="10"/>
  <c r="B60" i="10"/>
  <c r="C60" i="10" s="1"/>
  <c r="B61" i="10"/>
  <c r="C61" i="10" s="1"/>
  <c r="B62" i="10"/>
  <c r="C62" i="10" s="1"/>
  <c r="B63" i="10"/>
  <c r="B64" i="10"/>
  <c r="C64" i="10" s="1"/>
  <c r="B65" i="10"/>
  <c r="C65" i="10" s="1"/>
  <c r="B66" i="10"/>
  <c r="C66" i="10" s="1"/>
  <c r="B67" i="10"/>
  <c r="B68" i="10"/>
  <c r="C68" i="10" s="1"/>
  <c r="B69" i="10"/>
  <c r="C69" i="10" s="1"/>
  <c r="B70" i="10"/>
  <c r="C70" i="10" s="1"/>
  <c r="B71" i="10"/>
  <c r="B72" i="10"/>
  <c r="C72" i="10" s="1"/>
  <c r="B73" i="10"/>
  <c r="C73" i="10" s="1"/>
  <c r="B74" i="10"/>
  <c r="C74" i="10" s="1"/>
  <c r="B75" i="10"/>
  <c r="B76" i="10"/>
  <c r="C76" i="10" s="1"/>
  <c r="B77" i="10"/>
  <c r="C77" i="10" s="1"/>
  <c r="B78" i="10"/>
  <c r="C78" i="10" s="1"/>
  <c r="B79" i="10"/>
  <c r="B80" i="10"/>
  <c r="C80" i="10" s="1"/>
  <c r="B81" i="10"/>
  <c r="C81" i="10" s="1"/>
  <c r="B82" i="10"/>
  <c r="C82" i="10" s="1"/>
  <c r="B83" i="10"/>
  <c r="B84" i="10"/>
  <c r="C84" i="10" s="1"/>
  <c r="B85" i="10"/>
  <c r="C85" i="10" s="1"/>
  <c r="B86" i="10"/>
  <c r="C86" i="10" s="1"/>
  <c r="B87" i="10"/>
  <c r="B88" i="10"/>
  <c r="C88" i="10" s="1"/>
  <c r="B89" i="10"/>
  <c r="C89" i="10" s="1"/>
  <c r="B90" i="10"/>
  <c r="C90" i="10" s="1"/>
  <c r="B91" i="10"/>
  <c r="B92" i="10"/>
  <c r="C92" i="10" s="1"/>
  <c r="B93" i="10"/>
  <c r="C93" i="10" s="1"/>
  <c r="B94" i="10"/>
  <c r="C94" i="10" s="1"/>
  <c r="B95" i="10"/>
  <c r="B96" i="10"/>
  <c r="C96" i="10" s="1"/>
  <c r="B97" i="10"/>
  <c r="C97" i="10" s="1"/>
  <c r="B98" i="10"/>
  <c r="C98" i="10" s="1"/>
  <c r="B99" i="10"/>
  <c r="B100" i="10"/>
  <c r="C100" i="10" s="1"/>
  <c r="B101" i="10"/>
  <c r="C101" i="10" s="1"/>
  <c r="B102" i="10"/>
  <c r="C102" i="10" s="1"/>
  <c r="B103" i="10"/>
  <c r="B104" i="10"/>
  <c r="C104" i="10" s="1"/>
  <c r="B105" i="10"/>
  <c r="C105" i="10" s="1"/>
  <c r="B106" i="10"/>
  <c r="C106" i="10" s="1"/>
  <c r="B107" i="10"/>
  <c r="B108" i="10"/>
  <c r="C108" i="10" s="1"/>
  <c r="B109" i="10"/>
  <c r="C109" i="10" s="1"/>
  <c r="B110" i="10"/>
  <c r="C110" i="10" s="1"/>
  <c r="B111" i="10"/>
  <c r="B112" i="10"/>
  <c r="C112" i="10" s="1"/>
  <c r="B113" i="10"/>
  <c r="C113" i="10" s="1"/>
  <c r="B114" i="10"/>
  <c r="C114" i="10" s="1"/>
  <c r="B115" i="10"/>
  <c r="B116" i="10"/>
  <c r="C116" i="10" s="1"/>
  <c r="B117" i="10"/>
  <c r="C117" i="10" s="1"/>
  <c r="B118" i="10"/>
  <c r="C118" i="10" s="1"/>
  <c r="B119" i="10"/>
  <c r="B121" i="10"/>
  <c r="C121" i="10" s="1"/>
  <c r="B122" i="10"/>
  <c r="C122" i="10" s="1"/>
  <c r="B123" i="10"/>
  <c r="B124" i="10"/>
  <c r="C124" i="10" s="1"/>
  <c r="B125" i="10"/>
  <c r="C125" i="10" s="1"/>
  <c r="B126" i="10"/>
  <c r="C126" i="10" s="1"/>
  <c r="B127" i="10"/>
  <c r="B128" i="10"/>
  <c r="C128" i="10" s="1"/>
  <c r="B129" i="10"/>
  <c r="C129" i="10" s="1"/>
  <c r="B130" i="10"/>
  <c r="C130" i="10" s="1"/>
  <c r="B131" i="10"/>
  <c r="B132" i="10"/>
  <c r="C132" i="10" s="1"/>
  <c r="B133" i="10"/>
  <c r="C133" i="10" s="1"/>
  <c r="B134" i="10"/>
  <c r="C134" i="10" s="1"/>
  <c r="B135" i="10"/>
  <c r="B136" i="10"/>
  <c r="C136" i="10" s="1"/>
  <c r="B137" i="10"/>
  <c r="C137" i="10" s="1"/>
  <c r="B138" i="10"/>
  <c r="C138" i="10" s="1"/>
  <c r="B139" i="10"/>
  <c r="B140" i="10"/>
  <c r="C140" i="10" s="1"/>
  <c r="B141" i="10"/>
  <c r="C141" i="10" s="1"/>
  <c r="B142" i="10"/>
  <c r="C142" i="10" s="1"/>
  <c r="B143" i="10"/>
  <c r="B144" i="10"/>
  <c r="C144" i="10" s="1"/>
  <c r="B145" i="10"/>
  <c r="C145" i="10" s="1"/>
  <c r="B146" i="10"/>
  <c r="C146" i="10" s="1"/>
  <c r="B147" i="10"/>
  <c r="B148" i="10"/>
  <c r="C148" i="10" s="1"/>
  <c r="B149" i="10"/>
  <c r="C149" i="10" s="1"/>
  <c r="B150" i="10"/>
  <c r="C150" i="10" s="1"/>
  <c r="B151" i="10"/>
  <c r="B152" i="10"/>
  <c r="C152" i="10" s="1"/>
  <c r="B153" i="10"/>
  <c r="C153" i="10" s="1"/>
  <c r="B154" i="10"/>
  <c r="C154" i="10" s="1"/>
  <c r="B155" i="10"/>
  <c r="B156" i="10"/>
  <c r="C156" i="10" s="1"/>
  <c r="B157" i="10"/>
  <c r="C157" i="10" s="1"/>
  <c r="B158" i="10"/>
  <c r="C158" i="10" s="1"/>
  <c r="B159" i="10"/>
  <c r="B160" i="10"/>
  <c r="B161" i="10"/>
  <c r="B49" i="10"/>
  <c r="C49" i="10" s="1"/>
  <c r="B50" i="10"/>
  <c r="C50" i="10" s="1"/>
  <c r="B51" i="10"/>
  <c r="B52" i="10"/>
  <c r="C52" i="10" s="1"/>
  <c r="B53" i="10"/>
  <c r="C53" i="10" s="1"/>
  <c r="B54" i="10"/>
  <c r="C54" i="10" s="1"/>
  <c r="D42" i="10"/>
  <c r="D40" i="10"/>
  <c r="D29" i="10"/>
  <c r="D30" i="10"/>
  <c r="D31" i="10"/>
  <c r="D32" i="10"/>
  <c r="D33" i="10"/>
  <c r="D34" i="10"/>
  <c r="D35" i="10"/>
  <c r="D36" i="10"/>
  <c r="D37" i="10"/>
  <c r="D38" i="10"/>
  <c r="D39" i="10"/>
  <c r="D41" i="10"/>
  <c r="D28" i="10"/>
  <c r="B32" i="10"/>
  <c r="B33" i="10"/>
  <c r="B34" i="10"/>
  <c r="B35" i="10"/>
  <c r="C35" i="10" s="1"/>
  <c r="B36" i="10"/>
  <c r="B37" i="10"/>
  <c r="B38" i="10"/>
  <c r="B39" i="10"/>
  <c r="C39" i="10" s="1"/>
  <c r="B40" i="10"/>
  <c r="B41" i="10"/>
  <c r="B42" i="10"/>
  <c r="B31" i="10"/>
  <c r="C31" i="10" s="1"/>
  <c r="B28" i="10"/>
  <c r="C28" i="10" s="1"/>
  <c r="B29" i="10"/>
  <c r="B30" i="10"/>
  <c r="C30" i="10" s="1"/>
  <c r="B27" i="10"/>
  <c r="D11" i="10"/>
  <c r="D12" i="10"/>
  <c r="D13" i="10"/>
  <c r="D14" i="10"/>
  <c r="E14" i="10" s="1"/>
  <c r="D15" i="10"/>
  <c r="D16" i="10"/>
  <c r="D17" i="10"/>
  <c r="D18" i="10"/>
  <c r="E18" i="10" s="1"/>
  <c r="D19" i="10"/>
  <c r="D20" i="10"/>
  <c r="D21" i="10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D10" i="10"/>
  <c r="E10" i="10" s="1"/>
  <c r="B10" i="10" a="1"/>
  <c r="B10" i="10" s="1"/>
  <c r="C120" i="10" l="1"/>
  <c r="E148" i="10"/>
  <c r="E132" i="10"/>
  <c r="E120" i="10"/>
  <c r="E108" i="10"/>
  <c r="E88" i="10"/>
  <c r="E60" i="10"/>
  <c r="C38" i="10"/>
  <c r="C34" i="10"/>
  <c r="E156" i="10"/>
  <c r="E144" i="10"/>
  <c r="E136" i="10"/>
  <c r="E124" i="10"/>
  <c r="E112" i="10"/>
  <c r="E100" i="10"/>
  <c r="E96" i="10"/>
  <c r="E84" i="10"/>
  <c r="E72" i="10"/>
  <c r="E52" i="10"/>
  <c r="C10" i="10"/>
  <c r="E152" i="10"/>
  <c r="E140" i="10"/>
  <c r="E128" i="10"/>
  <c r="E116" i="10"/>
  <c r="E104" i="10"/>
  <c r="E92" i="10"/>
  <c r="E80" i="10"/>
  <c r="E76" i="10"/>
  <c r="E68" i="10"/>
  <c r="E64" i="10"/>
  <c r="E56" i="10"/>
  <c r="E19" i="10"/>
  <c r="E15" i="10"/>
  <c r="C29" i="10"/>
  <c r="C36" i="10"/>
  <c r="C32" i="10"/>
  <c r="C33" i="10"/>
  <c r="C37" i="10"/>
  <c r="C12" i="10"/>
  <c r="E11" i="10"/>
  <c r="C18" i="10"/>
  <c r="C20" i="10"/>
  <c r="C14" i="10"/>
  <c r="C11" i="10"/>
  <c r="C13" i="10"/>
  <c r="C15" i="10"/>
  <c r="C19" i="10"/>
  <c r="E20" i="10"/>
  <c r="E12" i="10"/>
  <c r="E27" i="10" l="1"/>
  <c r="E30" i="10"/>
  <c r="E50" i="10"/>
  <c r="E35" i="10"/>
  <c r="E39" i="10"/>
  <c r="E31" i="10"/>
  <c r="E36" i="10"/>
  <c r="E32" i="10"/>
  <c r="E33" i="10"/>
  <c r="E37" i="10"/>
  <c r="E29" i="10"/>
  <c r="E34" i="10"/>
  <c r="E38" i="10"/>
  <c r="E2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<sst xmlns="http://schemas.openxmlformats.org/spreadsheetml/2006/main" count="2370" uniqueCount="665">
  <si>
    <t>%</t>
  </si>
  <si>
    <t>LIBRERIA YULIS</t>
  </si>
  <si>
    <t>Pág. 1</t>
  </si>
  <si>
    <t>RIF 302547058</t>
  </si>
  <si>
    <t>Balance de Comprobación  DEL  01/01/2023  AL  31/12/2023</t>
  </si>
  <si>
    <t>Expresado en Dólar</t>
  </si>
  <si>
    <t>Nombre de La Cuenta</t>
  </si>
  <si>
    <t>Saldo Inicial</t>
  </si>
  <si>
    <t>Monto Debe</t>
  </si>
  <si>
    <t>MontoHaber</t>
  </si>
  <si>
    <t>Saldo Actual</t>
  </si>
  <si>
    <t>1 - ACTIVO</t>
  </si>
  <si>
    <t>1.01 - ACTIVO CIRCULANTE</t>
  </si>
  <si>
    <t xml:space="preserve">1.01.01 </t>
  </si>
  <si>
    <t>1.01.01 - EFECTIVO EN CAJA</t>
  </si>
  <si>
    <t xml:space="preserve">1.01.01.001 </t>
  </si>
  <si>
    <t>1.01.01.001 - CAJA CHICA</t>
  </si>
  <si>
    <t xml:space="preserve">1.01.01.003 </t>
  </si>
  <si>
    <t>1.01.01.003 - CAJA CHICA (LAS MERCEDES)</t>
  </si>
  <si>
    <t xml:space="preserve">1.01.01.004 </t>
  </si>
  <si>
    <t xml:space="preserve">1.01.01.004 - CAJA CHICA MONEDA EXTRANJERA </t>
  </si>
  <si>
    <t xml:space="preserve">1.01.01.005 </t>
  </si>
  <si>
    <t>1.01.01.005 - CUENTA EXTR</t>
  </si>
  <si>
    <t>1.01.01 - TOTAL EFECTIVO EN CAJA</t>
  </si>
  <si>
    <t xml:space="preserve">1.01.02 </t>
  </si>
  <si>
    <t xml:space="preserve">1.01.02 - EFECTIVO EN BANCOS </t>
  </si>
  <si>
    <t xml:space="preserve">1.01.02.001 </t>
  </si>
  <si>
    <t>1.01.02.001 - BNC CTA CTE No 4236</t>
  </si>
  <si>
    <t xml:space="preserve">1.01.02.002 </t>
  </si>
  <si>
    <t>1.01.02.002 - BANCRECER CTA CTE No 13068</t>
  </si>
  <si>
    <t xml:space="preserve">1.01.02.003 </t>
  </si>
  <si>
    <t>1.01.02.003 - 100% BANCO CTA CTE No 4669</t>
  </si>
  <si>
    <t xml:space="preserve">1.01.02.004 </t>
  </si>
  <si>
    <t>1.01.02.004 - BANPLUS CTA CTE No 0572</t>
  </si>
  <si>
    <t xml:space="preserve">1.01.02.005 </t>
  </si>
  <si>
    <t>1.01.02.005 - BCO DE VENEZUELA CTA CTE No 4154</t>
  </si>
  <si>
    <t xml:space="preserve">1.01.02.006 </t>
  </si>
  <si>
    <t>1.01.02.006 - BCO PROVINCIAL CTA CTE No 6118</t>
  </si>
  <si>
    <t xml:space="preserve">1.01.02.007 </t>
  </si>
  <si>
    <t>1.01.02.007 - BCO ACTIVO CTA CTE No 1873</t>
  </si>
  <si>
    <t xml:space="preserve">1.01.02.008 </t>
  </si>
  <si>
    <t xml:space="preserve">1.01.02.008 - BANCO PLAZA </t>
  </si>
  <si>
    <t xml:space="preserve">1.01.02.009 </t>
  </si>
  <si>
    <t xml:space="preserve">1.01.02.009 - BANCO MERCANTIL </t>
  </si>
  <si>
    <t xml:space="preserve">1.01.02.010 </t>
  </si>
  <si>
    <t xml:space="preserve">1.01.02.010 - BANCO DEL TESORO </t>
  </si>
  <si>
    <t xml:space="preserve">1.01.02.012 </t>
  </si>
  <si>
    <t>1.01.02.012 - BANCO NACIONAL DE CREDITO (PR)</t>
  </si>
  <si>
    <t xml:space="preserve">1.01.02.013 </t>
  </si>
  <si>
    <t>1.01.02.013 - BANESCO CTA CTE 7018</t>
  </si>
  <si>
    <t xml:space="preserve">1.01.02.014 </t>
  </si>
  <si>
    <t>1.01.02.014 - BANCO FONDO COMUN</t>
  </si>
  <si>
    <t xml:space="preserve">1.01.02.015 </t>
  </si>
  <si>
    <t>1.01.02.015 - BCO MERCANTIL (PAN)</t>
  </si>
  <si>
    <t xml:space="preserve">1.01.02.017 </t>
  </si>
  <si>
    <t>1.01.02.017 - BANCO NACIONAL DE CREDITO (BNC- ME VZLA)</t>
  </si>
  <si>
    <t xml:space="preserve">1.01.02.018 </t>
  </si>
  <si>
    <t>1.01.02.018 - BANCO NACIONAL DE CREDITO 0648</t>
  </si>
  <si>
    <t xml:space="preserve">1.01.02.020 </t>
  </si>
  <si>
    <t>1.01.02.020 - BCO MERCANTIL (ME-VZLA)</t>
  </si>
  <si>
    <t xml:space="preserve">1.01.02.023 </t>
  </si>
  <si>
    <t xml:space="preserve">1.01.02.023 - BANCARIBE </t>
  </si>
  <si>
    <t xml:space="preserve">1.01.02.024 </t>
  </si>
  <si>
    <t>1.01.02.024 - INTERNATIONAL FINANCE BANK</t>
  </si>
  <si>
    <t xml:space="preserve">1.01.02.030 </t>
  </si>
  <si>
    <t>1.01.02.030 - TRANSFERENCIAS ENTRE CUENTAS</t>
  </si>
  <si>
    <t xml:space="preserve">1.01.02.031 </t>
  </si>
  <si>
    <t>1.01.02.031 - PRUEBA CTA NO EXISTE</t>
  </si>
  <si>
    <t xml:space="preserve">1.01.02.032 </t>
  </si>
  <si>
    <t>1.01.02.032 - CTA NO EXISTE 2</t>
  </si>
  <si>
    <t>1.01.02 - TOTAL EFECTIVO EN BANCOS</t>
  </si>
  <si>
    <t xml:space="preserve">1.01.12 </t>
  </si>
  <si>
    <t>1.01.12 - CUENTAS Y EFECTOS POR COBRAR COMERCIALES</t>
  </si>
  <si>
    <t xml:space="preserve">1.01.12.001 </t>
  </si>
  <si>
    <t>1.01.12.001 - CUENTAS POR COBRAR CLIENTES</t>
  </si>
  <si>
    <t>1.01.12 - TOTAL CUENTAS Y EFECTOS POR COBRAR COMER</t>
  </si>
  <si>
    <t xml:space="preserve">1.01.13 </t>
  </si>
  <si>
    <t xml:space="preserve">1.01.13 - CUENTAS POR COBRAR RELACIONADOS </t>
  </si>
  <si>
    <t xml:space="preserve">1.01.13.003 </t>
  </si>
  <si>
    <t>1.01.13.003 - CUENTAS POR COBRAR CASA MATRIZ</t>
  </si>
  <si>
    <t>1.01.13 - TOTAL CUENTAS POR COBRAR RELACIONADOS</t>
  </si>
  <si>
    <t xml:space="preserve">1.01.14 </t>
  </si>
  <si>
    <t>1.01.14 - CUENTAS POR COBRAR EMPELADOS</t>
  </si>
  <si>
    <t xml:space="preserve">1.01.14.004 </t>
  </si>
  <si>
    <t xml:space="preserve">1.01.14.004 - CUENTAS POR COBRAR - EMPLEADOS </t>
  </si>
  <si>
    <t>1.01.14 - TOTAL CUENTAS POR COBRAR EMPELADOS</t>
  </si>
  <si>
    <t xml:space="preserve">1.01.15 </t>
  </si>
  <si>
    <t>1.01.15 - CUENTAS POR COBRAR DIRECTORES</t>
  </si>
  <si>
    <t xml:space="preserve">1.01.15.001 </t>
  </si>
  <si>
    <t>1.01.15.001 - CTAS X COBRAR REYNALDO VALDEZ</t>
  </si>
  <si>
    <t>Pág. 2</t>
  </si>
  <si>
    <t xml:space="preserve">1.01.15.002 </t>
  </si>
  <si>
    <t>1.01.15.002 - CTAS X COBRAR GONZALO DE GURUCEAGA</t>
  </si>
  <si>
    <t xml:space="preserve">1.01.15.003 </t>
  </si>
  <si>
    <t>1.01.15.003 - CTAS X COBRAR RICARDO ARREAGA</t>
  </si>
  <si>
    <t xml:space="preserve">1.01.15.005 </t>
  </si>
  <si>
    <t xml:space="preserve">1.01.15.005 - CTAS X COBRAR PEDRO LUIS RAFFALLI </t>
  </si>
  <si>
    <t>1.01.15 - TOTAL CUENTAS POR COBRAR DIRECTORES</t>
  </si>
  <si>
    <t xml:space="preserve">1.01.16 </t>
  </si>
  <si>
    <t>1.01.16 - OTRAS CUENTAS POR COBRAR</t>
  </si>
  <si>
    <t xml:space="preserve">1.01.16.001 </t>
  </si>
  <si>
    <t>1.01.16.001 - OTRAS CUENTAS POR COBRAR</t>
  </si>
  <si>
    <t>1.01.16 - TOTAL OTRAS CUENTAS POR COBRAR</t>
  </si>
  <si>
    <t xml:space="preserve">1.01.21 </t>
  </si>
  <si>
    <t xml:space="preserve">1.01.21 - INVENTARIOS DE MERCANCIA </t>
  </si>
  <si>
    <t xml:space="preserve">1.01.21.001 </t>
  </si>
  <si>
    <t>1.01.21.001 - INVENTARIO MATERIAS PRIMAS PARA LA VENTA</t>
  </si>
  <si>
    <t>1.01.21 - TOTAL INVENTARIOS DE MERCANCIA</t>
  </si>
  <si>
    <t>1.01 - TOTAL ACTIVO CIRCULANTE</t>
  </si>
  <si>
    <t>1.41 - ACTIVO FIJO</t>
  </si>
  <si>
    <t xml:space="preserve">1.41.01 </t>
  </si>
  <si>
    <t>1.41.01 - MOBILIARIO Y EQUIPOS</t>
  </si>
  <si>
    <t xml:space="preserve">1.41.01.001 </t>
  </si>
  <si>
    <t>1.41.01.001 - MOBILIARIO Y EQUIPOS</t>
  </si>
  <si>
    <t>1.41.01 - TOTAL MOBILIARIO Y EQUIPOS</t>
  </si>
  <si>
    <t xml:space="preserve">1.41.02 </t>
  </si>
  <si>
    <t>1.41.02 - MOBILIARIO Y EQUIPO DE OFICINA</t>
  </si>
  <si>
    <t xml:space="preserve">1.41.02.001 </t>
  </si>
  <si>
    <t>1.41.02.001 - EQUIPOS DE OFICINA</t>
  </si>
  <si>
    <t xml:space="preserve">1.41.02.002 </t>
  </si>
  <si>
    <t>1.41.02.002 - EQUIPOS DE COMPUTACION</t>
  </si>
  <si>
    <t>1.41.02 - TOTAL MOBILIARIO Y EQUIPO DE OFICINA</t>
  </si>
  <si>
    <t>1.41 - TOTAL ACTIVO FIJO</t>
  </si>
  <si>
    <t>1.42 - DEPRECIACION ACUMULADA ACTIVO FIJO</t>
  </si>
  <si>
    <t xml:space="preserve">1.42.01 </t>
  </si>
  <si>
    <t>1.42.01 - DEP. ACUM. MOBILIARIO Y EUQIPOS</t>
  </si>
  <si>
    <t xml:space="preserve">1.42.03 </t>
  </si>
  <si>
    <t>1.42.03 - DEP. ACUM EQUIPO DE OFICINA</t>
  </si>
  <si>
    <t xml:space="preserve">1.42.08 </t>
  </si>
  <si>
    <t xml:space="preserve">1.42.08 - DEP. ACUM. EQUIPOS DE COMPUTACIÓN </t>
  </si>
  <si>
    <t>1.42 - TOTAL DEPRECIACION ACUMULADA ACTIVO FIJO</t>
  </si>
  <si>
    <t>1.81 - OTROS ACTIVOS</t>
  </si>
  <si>
    <t xml:space="preserve">1.81.01 </t>
  </si>
  <si>
    <t>1.81.01 - IMPUESTO AL VALOR AGREGADO</t>
  </si>
  <si>
    <t xml:space="preserve">1.81.01.001 </t>
  </si>
  <si>
    <t xml:space="preserve">1.81.01.001 - I.V.A. CRÉDITO FISCAL </t>
  </si>
  <si>
    <t>1.81.01 - TOTAL IMPUESTO AL VALOR AGREGADO</t>
  </si>
  <si>
    <t xml:space="preserve">1.81.02 </t>
  </si>
  <si>
    <t xml:space="preserve">1.81.02 - IMPUESTOS RETENIDOS </t>
  </si>
  <si>
    <t xml:space="preserve">1.81.02.010 </t>
  </si>
  <si>
    <t xml:space="preserve">1.81.02.010 - ANTICIPO ISLR </t>
  </si>
  <si>
    <t>1.81.02 - TOTAL IMPUESTOS RETENIDOS</t>
  </si>
  <si>
    <t xml:space="preserve">1.81.10 </t>
  </si>
  <si>
    <t>1.81.10 - ANTICIPOS ENTREGADOS</t>
  </si>
  <si>
    <t xml:space="preserve">1.81.10.001 </t>
  </si>
  <si>
    <t>1.81.10.001 - ANTICIPOS A PROVEEDORES</t>
  </si>
  <si>
    <t xml:space="preserve">1.81.10.003 </t>
  </si>
  <si>
    <t>1.81.10.003 - ANTICIPOS IMPORT (AGENTE ADUANAL) USD</t>
  </si>
  <si>
    <t xml:space="preserve">1.81.10.006 </t>
  </si>
  <si>
    <t>1.81.10.006 - ANTICIPO AGENTE ADUANAL CARTER</t>
  </si>
  <si>
    <t xml:space="preserve">1.81.10.050 </t>
  </si>
  <si>
    <t xml:space="preserve">1.81.10.050 - ANTICIPO PROVEE. MAT. PRIMA </t>
  </si>
  <si>
    <t>1.81.10 - TOTAL ANTICIPOS ENTREGADOS</t>
  </si>
  <si>
    <t xml:space="preserve">1.81.11 </t>
  </si>
  <si>
    <t>1.81.11 - PREPAGADOS</t>
  </si>
  <si>
    <t xml:space="preserve">1.81.11.001 </t>
  </si>
  <si>
    <t>1.81.11.001 - SEGUROS PAGADOS POR ANTICIPADO</t>
  </si>
  <si>
    <t>1.81.11 - TOTAL PREPAGADOS</t>
  </si>
  <si>
    <t>1.81 - TOTAL OTROS ACTIVOS</t>
  </si>
  <si>
    <t>1 - TOTAL ACTIVO</t>
  </si>
  <si>
    <t>Pág. 3</t>
  </si>
  <si>
    <t>2 - PASIVO</t>
  </si>
  <si>
    <t>2.01 - PASIVOS CIRCULANTES</t>
  </si>
  <si>
    <t xml:space="preserve">2.01.01 </t>
  </si>
  <si>
    <t xml:space="preserve">2.01.01 - CUENTAS Y EFECTOS POR PAGAR </t>
  </si>
  <si>
    <t xml:space="preserve">2.01.01.001 </t>
  </si>
  <si>
    <t>2.01.01.001 - CUENTAS POR PAGAR PROVEEDORES NACIONALES</t>
  </si>
  <si>
    <t xml:space="preserve">2.01.01.002 </t>
  </si>
  <si>
    <t>2.01.01.002 - CUENTAS X PAGAR PROVEEDORES EXTRANJEROS</t>
  </si>
  <si>
    <t xml:space="preserve">2.01.01.008 </t>
  </si>
  <si>
    <t>2.01.01.008 - PROVISIONES POR PAGAR</t>
  </si>
  <si>
    <t xml:space="preserve">2.01.01.010 </t>
  </si>
  <si>
    <t>2.01.01.010 - CUENTAS POR PAGAR PROV NACIONALES USD</t>
  </si>
  <si>
    <t xml:space="preserve">2.01.01.101 </t>
  </si>
  <si>
    <t>2.01.01.101 - PROVISION PRESTACIONES SOCIALES</t>
  </si>
  <si>
    <t xml:space="preserve">2.01.01.102 </t>
  </si>
  <si>
    <t xml:space="preserve">2.01.01.102 - INTERESES S/PRESTACIONES SOC POR PAGAR </t>
  </si>
  <si>
    <t>2.01.01 - TOTAL CUENTAS Y EFECTOS POR PAGAR</t>
  </si>
  <si>
    <t xml:space="preserve">2.01.02 </t>
  </si>
  <si>
    <t>2.01.02 - OBLIGACIONES LEGALES</t>
  </si>
  <si>
    <t xml:space="preserve">2.01.02.003 </t>
  </si>
  <si>
    <t>2.01.02.003 - I.N.C.E POR PAGAR</t>
  </si>
  <si>
    <t xml:space="preserve">2.01.02.004 </t>
  </si>
  <si>
    <t xml:space="preserve">2.01.02.004 - FONDO IND POR PAGAR </t>
  </si>
  <si>
    <t xml:space="preserve">2.01.02.005 </t>
  </si>
  <si>
    <t>2.01.02.005 - S.S.O POR PAGAR - APORTE EMPLEADO</t>
  </si>
  <si>
    <t xml:space="preserve">2.01.02.006 </t>
  </si>
  <si>
    <t>2.01.02.006 - S.S.O. POR PAGAR - APORTE PATRONAL</t>
  </si>
  <si>
    <t xml:space="preserve">2.01.02.007 </t>
  </si>
  <si>
    <t>2.01.02.007 - PARO FORZOSO POR PAGAR - APORTE EMPLEADO</t>
  </si>
  <si>
    <t xml:space="preserve">2.01.02.008 </t>
  </si>
  <si>
    <t>2.01.02.008 - PARO FORZOSO POR PAGAR - APORTE PATRONAL</t>
  </si>
  <si>
    <t xml:space="preserve">2.01.02.009 </t>
  </si>
  <si>
    <t xml:space="preserve">2.01.02.009 - L.P.H POR PAGAR - APORTE EMPLEADO </t>
  </si>
  <si>
    <t xml:space="preserve">2.01.02.010 </t>
  </si>
  <si>
    <t xml:space="preserve">2.01.02.010 - L.P.H POR PAGAR - APORTE PATRONAL </t>
  </si>
  <si>
    <t xml:space="preserve">2.01.02.050 </t>
  </si>
  <si>
    <t>2.01.02.050 - LOCTI POR PAGAR</t>
  </si>
  <si>
    <t xml:space="preserve">2.01.02.051 </t>
  </si>
  <si>
    <t>2.01.02.051 - INTERESES POR PAGAR LOCTI</t>
  </si>
  <si>
    <t>2.01.02 - TOTAL OBLIGACIONES LEGALES</t>
  </si>
  <si>
    <t xml:space="preserve">2.01.03 </t>
  </si>
  <si>
    <t>2.01.03 - IMPUESTOS POR PAGAR</t>
  </si>
  <si>
    <t xml:space="preserve">2.01.03.001 </t>
  </si>
  <si>
    <t>2.01.03.001 - RETENCIONES DE I.S.L.R. POR PAGAR</t>
  </si>
  <si>
    <t xml:space="preserve">2.01.03.002 </t>
  </si>
  <si>
    <t>2.01.03.002 - RETENCIONES DE I.V.A. POR PAGAR</t>
  </si>
  <si>
    <t xml:space="preserve">2.01.03.004 </t>
  </si>
  <si>
    <t>2.01.03.004 - I.S.L.R. POR PAGAR</t>
  </si>
  <si>
    <t xml:space="preserve">2.01.03.005 </t>
  </si>
  <si>
    <t>2.01.03.005 - PATENTE MUNICIPAL POR PAGAR</t>
  </si>
  <si>
    <t xml:space="preserve">2.01.03.007 </t>
  </si>
  <si>
    <t>2.01.03.007 - IGTF POR PAGAR 2%</t>
  </si>
  <si>
    <t xml:space="preserve">2.01.03.008 </t>
  </si>
  <si>
    <t>2.01.03.008 - IGTF POR PAGAR 3%</t>
  </si>
  <si>
    <t xml:space="preserve">2.01.03.009 </t>
  </si>
  <si>
    <t>2.01.03.009 - IGTF PERCIBIDO POR PAGAR 3%</t>
  </si>
  <si>
    <t>2.01.03 - TOTAL IMPUESTOS POR PAGAR</t>
  </si>
  <si>
    <t xml:space="preserve">2.01.04 </t>
  </si>
  <si>
    <t>2.01.04 - CUENTAS POR PAGAR EMPLEADOS</t>
  </si>
  <si>
    <t xml:space="preserve">2.01.04.001 </t>
  </si>
  <si>
    <t>2.01.04.001 - NOMINA POR PAGAR</t>
  </si>
  <si>
    <t xml:space="preserve">2.01.04.003 </t>
  </si>
  <si>
    <t>2.01.04.003 - PROVISION PRESTACIONES SOCIALES</t>
  </si>
  <si>
    <t xml:space="preserve">2.01.04.004 </t>
  </si>
  <si>
    <t xml:space="preserve">2.01.04.004 - INTERESES S/PRESTACIONES SOC POR PAGAR </t>
  </si>
  <si>
    <t>2.01.04 - TOTAL CUENTAS POR PAGAR EMPLEADOS</t>
  </si>
  <si>
    <t xml:space="preserve">2.01.05 </t>
  </si>
  <si>
    <t>2.01.05 - BONOS POR PAGAR</t>
  </si>
  <si>
    <t xml:space="preserve">2.01.05.001 </t>
  </si>
  <si>
    <t>2.01.05.001 - BONOS POR PAGAR</t>
  </si>
  <si>
    <t xml:space="preserve">2.01.05.002 </t>
  </si>
  <si>
    <t>2.01.05.002 - INTERESES S/BONOS POR PAGAR</t>
  </si>
  <si>
    <t>2.01.05 - TOTAL BONOS POR PAGAR</t>
  </si>
  <si>
    <t xml:space="preserve">2.01.10 </t>
  </si>
  <si>
    <t>2.01.10 - PRESTAMOS BANCARIOS (PORCION CORRIENTE)</t>
  </si>
  <si>
    <t xml:space="preserve">2.01.10.001 </t>
  </si>
  <si>
    <t xml:space="preserve">2.01.10.001 - PRESTAMOS BANCARIOS BNC </t>
  </si>
  <si>
    <t xml:space="preserve">2.01.10.006 </t>
  </si>
  <si>
    <t xml:space="preserve">2.01.10.006 - PRESTAMOS BCO MERCANTIL </t>
  </si>
  <si>
    <t>Pág. 4</t>
  </si>
  <si>
    <t>2.01.10 - TOTAL PRESTAMOS BANCARIOS (PORCION CORRI</t>
  </si>
  <si>
    <t>2.01 - TOTAL PASIVOS CIRCULANTES</t>
  </si>
  <si>
    <t>2.12 - PASIVO A LARGO PLAZO</t>
  </si>
  <si>
    <t xml:space="preserve">2.12.02 </t>
  </si>
  <si>
    <t>2.12.02 - CUENTAS POR PAGAR DIRECTORES</t>
  </si>
  <si>
    <t xml:space="preserve">2.12.02.001 </t>
  </si>
  <si>
    <t>2.12.02.001 - CTAS X PAG REYNALDO VALDEZ</t>
  </si>
  <si>
    <t xml:space="preserve">2.12.02.002 </t>
  </si>
  <si>
    <t>2.12.02.002 - CTAS X PAG INVERSIONES GDG-92, C.A.</t>
  </si>
  <si>
    <t xml:space="preserve">2.12.02.004 </t>
  </si>
  <si>
    <t xml:space="preserve">2.12.02.004 - CTAS X PAG GONZALO GURUGEAGA </t>
  </si>
  <si>
    <t xml:space="preserve">2.12.02.007 </t>
  </si>
  <si>
    <t xml:space="preserve">2.12.02.007 - CTAS X PAG RICARDO ARRIAGA </t>
  </si>
  <si>
    <t>2.12.02 - TOTAL CUENTAS POR PAGAR DIRECTORES</t>
  </si>
  <si>
    <t xml:space="preserve">2.12.10 </t>
  </si>
  <si>
    <t>2.12.10 - PROVISIONES LEGALES POR PAGAR</t>
  </si>
  <si>
    <t xml:space="preserve">2.12.10.003 </t>
  </si>
  <si>
    <t>2.12.10.003 - PROVISION UTILIDADES</t>
  </si>
  <si>
    <t xml:space="preserve">2.12.10.004 </t>
  </si>
  <si>
    <t>2.12.10.004 - PROVISION VACACIONES-BONO VACACIONAL</t>
  </si>
  <si>
    <t>2.12.10 - TOTAL PROVISIONES LEGALES POR PAGAR</t>
  </si>
  <si>
    <t>2.12 - TOTAL PASIVO A LARGO PLAZO</t>
  </si>
  <si>
    <t>2.81 - ANTICIPOS DE CLIENTES</t>
  </si>
  <si>
    <t xml:space="preserve">2.81.10 </t>
  </si>
  <si>
    <t>2.81.10 - ANTICIPOS DE CLIENTES</t>
  </si>
  <si>
    <t xml:space="preserve">2.81.10.001 </t>
  </si>
  <si>
    <t>2.81.10.001 - ANTICIPOS DE CLIENTES</t>
  </si>
  <si>
    <t>2.81.10 - TOTAL ANTICIPOS DE CLIENTES</t>
  </si>
  <si>
    <t>2.81 - TOTAL ANTICIPOS DE CLIENTES</t>
  </si>
  <si>
    <t>2 - TOTAL PASIVO</t>
  </si>
  <si>
    <t>3 - CAPITAL</t>
  </si>
  <si>
    <t>3.01 - CAPITAL SOCIAL</t>
  </si>
  <si>
    <t xml:space="preserve">3.01.01 </t>
  </si>
  <si>
    <t>3.01.01 - CAPITAL SOCIAL</t>
  </si>
  <si>
    <t xml:space="preserve">3.01.01.004 </t>
  </si>
  <si>
    <t>3.01.01.004 - CAPITAL PAGADO</t>
  </si>
  <si>
    <t>3.01.01 - TOTAL CAPITAL SOCIAL</t>
  </si>
  <si>
    <t xml:space="preserve">3.01.03 </t>
  </si>
  <si>
    <t>3.01.03 - RESULTADO DEL EJERCICIO</t>
  </si>
  <si>
    <t xml:space="preserve">3.01.03.002 </t>
  </si>
  <si>
    <t>3.01.03.002 - RESULTADO DEL EJERCICIO</t>
  </si>
  <si>
    <t>3.01.03 - TOTAL RESULTADO DEL EJERCICIO</t>
  </si>
  <si>
    <t xml:space="preserve">3.01.10 </t>
  </si>
  <si>
    <t>3.01.10 - RESERVAS</t>
  </si>
  <si>
    <t xml:space="preserve">3.01.10.002 </t>
  </si>
  <si>
    <t>3.01.10.002 - RESERVA PARA AUMENTO DE CAPITAL</t>
  </si>
  <si>
    <t>3.01.10 - TOTAL RESERVAS</t>
  </si>
  <si>
    <t>3.01 - TOTAL CAPITAL SOCIAL</t>
  </si>
  <si>
    <t>3 - TOTAL CAPITAL</t>
  </si>
  <si>
    <t>4 - INGRESOS</t>
  </si>
  <si>
    <t>4.01 - VENTAS</t>
  </si>
  <si>
    <t xml:space="preserve">4.01.01 </t>
  </si>
  <si>
    <t>4.01.01 - VENTAS DE MERCANCIAS</t>
  </si>
  <si>
    <t xml:space="preserve">4.01.01.001 </t>
  </si>
  <si>
    <t>4.01.01.001 - VENTAS DE MATERIA PRIMA INDUSTRIAL</t>
  </si>
  <si>
    <t xml:space="preserve">4.01.01.002 </t>
  </si>
  <si>
    <t>4.01.01.002 - VENTA MATERIA PRIMA PARA ALIMENTOS</t>
  </si>
  <si>
    <t xml:space="preserve">4.01.01.004 </t>
  </si>
  <si>
    <t>4.01.01.004 - DANI PRUEBA DOS</t>
  </si>
  <si>
    <t>4.01.01 - TOTAL VENTAS DE MERCANCIAS</t>
  </si>
  <si>
    <t>4.01 - TOTAL VENTAS</t>
  </si>
  <si>
    <t>4.81 - OTROS INGRESOS</t>
  </si>
  <si>
    <t xml:space="preserve">4.81.01 </t>
  </si>
  <si>
    <t xml:space="preserve">4.81.01 - INGRESOS FINANCIEROS </t>
  </si>
  <si>
    <t>Pág. 5</t>
  </si>
  <si>
    <t xml:space="preserve">4.81.01.001 </t>
  </si>
  <si>
    <t xml:space="preserve">4.81.01.001 - INTERESES BANCARIOS </t>
  </si>
  <si>
    <t>4.81.01 - TOTAL INGRESOS FINANCIEROS</t>
  </si>
  <si>
    <t>4.81 - TOTAL OTROS INGRESOS</t>
  </si>
  <si>
    <t>4 - TOTAL INGRESOS</t>
  </si>
  <si>
    <t>5 - COSTO DE VENTAS</t>
  </si>
  <si>
    <t>5.01 - COSTO DE VENTA</t>
  </si>
  <si>
    <t xml:space="preserve">5.01.01 </t>
  </si>
  <si>
    <t>5.01.01 - COMPRAS DE MATERIA PRIMA</t>
  </si>
  <si>
    <t xml:space="preserve">5.01.01.001 </t>
  </si>
  <si>
    <t>5.01.01.001 - COMPRAS DE MAT. PRIMA - ABA</t>
  </si>
  <si>
    <t xml:space="preserve">5.01.01.002 </t>
  </si>
  <si>
    <t>5.01.01.002 - COMPRAS DE MAT. PRIMA - HIGIENE Y LIMP.</t>
  </si>
  <si>
    <t xml:space="preserve">5.01.01.004 </t>
  </si>
  <si>
    <t>5.01.01.004 - IVA NO COMPENSADO COMPRAS-IMPORTACION</t>
  </si>
  <si>
    <t>5.01.01 - TOTAL COMPRAS DE MATERIA PRIMA</t>
  </si>
  <si>
    <t xml:space="preserve">5.01.02 </t>
  </si>
  <si>
    <t>5.01.02 - GASTOS DE IMPORTACION</t>
  </si>
  <si>
    <t xml:space="preserve">5.01.02.001 </t>
  </si>
  <si>
    <t>5.01.02.001 - COMISION AGENTE ADUANAL</t>
  </si>
  <si>
    <t xml:space="preserve">5.01.02.002 </t>
  </si>
  <si>
    <t>5.01.02.002 - FLETES Y TRANSPORTE EN COMPRAS</t>
  </si>
  <si>
    <t xml:space="preserve">5.01.02.003 </t>
  </si>
  <si>
    <t>5.01.02.003 - ALMACENAJE</t>
  </si>
  <si>
    <t xml:space="preserve">5.01.02.004 </t>
  </si>
  <si>
    <t xml:space="preserve">5.01.02.004 - TASAS E IMPUESTOS ADUANALES </t>
  </si>
  <si>
    <t xml:space="preserve">5.01.02.008 </t>
  </si>
  <si>
    <t>5.01.02.008 - CONSOLIDACION Y MOVILIZACION CARGA</t>
  </si>
  <si>
    <t xml:space="preserve">5.01.02.010 </t>
  </si>
  <si>
    <t>5.01.02.010 - COPIAS, MANEJO Y MOVILIZACION DOCUMENTOS</t>
  </si>
  <si>
    <t>5.01.02 - TOTAL GASTOS DE IMPORTACION</t>
  </si>
  <si>
    <t>5.01 - TOTAL COSTO DE VENTA</t>
  </si>
  <si>
    <t>5 - TOTAL COSTO DE VENTAS</t>
  </si>
  <si>
    <t>6 - GASTOS</t>
  </si>
  <si>
    <t xml:space="preserve">6.01 - GASTOS OPERATIVOS </t>
  </si>
  <si>
    <t xml:space="preserve">6.01.01 </t>
  </si>
  <si>
    <t>6.01.01 - NOMINA Y GASTOS DE PERSONAL</t>
  </si>
  <si>
    <t xml:space="preserve">6.01.01.001 </t>
  </si>
  <si>
    <t xml:space="preserve">6.01.01.001 - SUELDOS Y SALARIOS </t>
  </si>
  <si>
    <t xml:space="preserve">6.01.01.002 </t>
  </si>
  <si>
    <t>6.01.01.002 - PRESTACIONES SOCIALES</t>
  </si>
  <si>
    <t xml:space="preserve">6.01.01.003 </t>
  </si>
  <si>
    <t>6.01.01.003 - INTS SOBRE PRESTACIONES</t>
  </si>
  <si>
    <t xml:space="preserve">6.01.01.004 </t>
  </si>
  <si>
    <t>6.01.01.004 - UTILIDADES</t>
  </si>
  <si>
    <t xml:space="preserve">6.01.01.005 </t>
  </si>
  <si>
    <t>6.01.01.005 - VACACIONES Y BONO VACACIONAL</t>
  </si>
  <si>
    <t xml:space="preserve">6.01.01.009 </t>
  </si>
  <si>
    <t>6.01.01.009 - BONO ALIMENTACION-TICKET ALIMENTACION</t>
  </si>
  <si>
    <t xml:space="preserve">6.01.01.017 </t>
  </si>
  <si>
    <t>6.01.01.017 - AGASAJOS AL PERSONAL</t>
  </si>
  <si>
    <t xml:space="preserve">6.01.01.101 </t>
  </si>
  <si>
    <t>6.01.01.101 - SUELDOS SOCIOS Y DIRECTIVOS</t>
  </si>
  <si>
    <t>6.01.01 - TOTAL NOMINA Y GASTOS DE PERSONAL</t>
  </si>
  <si>
    <t xml:space="preserve">6.01.02 </t>
  </si>
  <si>
    <t>6.01.02 - OBLIGACIONES LABORALES</t>
  </si>
  <si>
    <t xml:space="preserve">6.01.02.001 </t>
  </si>
  <si>
    <t>6.01.02.001 - SEGURO SOCIAL OBLIGATORIO-L.P.F.</t>
  </si>
  <si>
    <t xml:space="preserve">6.01.02.002 </t>
  </si>
  <si>
    <t>6.01.02.002 - LEY DE POLITICA HABITACIONAL</t>
  </si>
  <si>
    <t xml:space="preserve">6.01.02.003 </t>
  </si>
  <si>
    <t>6.01.02.003 - I.N.C.E.</t>
  </si>
  <si>
    <t xml:space="preserve">6.01.02.004 </t>
  </si>
  <si>
    <t>6.01.02.004 - REGIMEN PRESTACIONAL DE EMPLEO (R.P.E)</t>
  </si>
  <si>
    <t>6.01.02 - TOTAL OBLIGACIONES LABORALES</t>
  </si>
  <si>
    <t xml:space="preserve">6.01.03 </t>
  </si>
  <si>
    <t xml:space="preserve">6.01.03 - SERVICIOS BASICOS </t>
  </si>
  <si>
    <t xml:space="preserve">6.01.03.001 </t>
  </si>
  <si>
    <t>6.01.03.001 - ELECTRICIDAD Y ASEO URBANO</t>
  </si>
  <si>
    <t xml:space="preserve">6.01.03.002 </t>
  </si>
  <si>
    <t>6.01.03.002 - TELEFONO Y CELULAR</t>
  </si>
  <si>
    <t xml:space="preserve">6.01.03.006 </t>
  </si>
  <si>
    <t>6.01.03.006 - CONDOMINIO</t>
  </si>
  <si>
    <t>Pág. 6</t>
  </si>
  <si>
    <t>6.01.03 - TOTAL SERVICIOS BASICOS</t>
  </si>
  <si>
    <t xml:space="preserve">6.01.04 </t>
  </si>
  <si>
    <t>6.01.04 - REPARACION Y MTTO</t>
  </si>
  <si>
    <t xml:space="preserve">6.01.04.002 </t>
  </si>
  <si>
    <t>6.01.04.002 - REPARACION Y MTTO. VEHICULO</t>
  </si>
  <si>
    <t xml:space="preserve">6.01.04.003 </t>
  </si>
  <si>
    <t>6.01.04.003 - REPARACION Y MTTO. EQUIPOS</t>
  </si>
  <si>
    <t>6.01.04 - TOTAL REPARACION Y MTTO</t>
  </si>
  <si>
    <t xml:space="preserve">6.01.05 </t>
  </si>
  <si>
    <t>6.01.05 - HONORARIOS PROFESIONALES</t>
  </si>
  <si>
    <t xml:space="preserve">6.01.05.004 </t>
  </si>
  <si>
    <t>6.01.05.004 - HONORARIOS PROFESIONALES</t>
  </si>
  <si>
    <t xml:space="preserve">6.01.05.009 </t>
  </si>
  <si>
    <t>6.01.05.009 - HONORARIOS AUDITORES</t>
  </si>
  <si>
    <t>6.01.05 - TOTAL HONORARIOS PROFESIONALES</t>
  </si>
  <si>
    <t xml:space="preserve">6.01.06 </t>
  </si>
  <si>
    <t>6.01.06 - GASTOS DE VENTAS</t>
  </si>
  <si>
    <t xml:space="preserve">6.01.06.003 </t>
  </si>
  <si>
    <t>6.01.06.003 - FLETES Y TRANSPORTE EN VENTAS</t>
  </si>
  <si>
    <t>6.01.06 - TOTAL GASTOS DE VENTAS</t>
  </si>
  <si>
    <t xml:space="preserve">6.01.07 </t>
  </si>
  <si>
    <t>6.01.07 - ARRENDAMIENTOS</t>
  </si>
  <si>
    <t xml:space="preserve">6.01.07.003 </t>
  </si>
  <si>
    <t>6.01.07.003 - ALQUILER ALMACEN</t>
  </si>
  <si>
    <t xml:space="preserve">6.01.07.005 </t>
  </si>
  <si>
    <t>6.01.07.005 - ALQUILER MAQUINARIA Y EQUIPO</t>
  </si>
  <si>
    <t>6.01.07 - TOTAL ARRENDAMIENTOS</t>
  </si>
  <si>
    <t xml:space="preserve">6.01.08 </t>
  </si>
  <si>
    <t>6.01.08 - APORTES PARAFISCALES</t>
  </si>
  <si>
    <t xml:space="preserve">6.01.08.001 </t>
  </si>
  <si>
    <t>6.01.08.001 - APORTES LEY DE CIENCIA Y TECNOLOGIA</t>
  </si>
  <si>
    <t xml:space="preserve">6.01.08.003 </t>
  </si>
  <si>
    <t>6.01.08.003 - APORTE LEY DEL DEPORTE</t>
  </si>
  <si>
    <t xml:space="preserve">6.01.08.004 </t>
  </si>
  <si>
    <t xml:space="preserve">6.01.08.004 - APORTE INSTITUTO MUNICIPAL DEL AMBIENTE </t>
  </si>
  <si>
    <t>6.01.08 - TOTAL APORTES PARAFISCALES</t>
  </si>
  <si>
    <t xml:space="preserve">6.01.09 </t>
  </si>
  <si>
    <t>6.01.09 - SEGUROS</t>
  </si>
  <si>
    <t xml:space="preserve">6.01.09.001 </t>
  </si>
  <si>
    <t>6.01.09.001 - POLIZAS DE SEGURO (HCM)</t>
  </si>
  <si>
    <t xml:space="preserve">6.01.09.002 </t>
  </si>
  <si>
    <t>6.01.09.002 - POLIZA DE SEGUROS (PATRIMONIAL)</t>
  </si>
  <si>
    <t>6.01.09 - TOTAL SEGUROS</t>
  </si>
  <si>
    <t xml:space="preserve">6.01.10 </t>
  </si>
  <si>
    <t>6.01.10 - GASTOS DE DEPRECIACION</t>
  </si>
  <si>
    <t xml:space="preserve">6.01.10.001 </t>
  </si>
  <si>
    <t>6.01.10.001 - GASTOS DEPREC. MOBILIARIO Y EQUIPO</t>
  </si>
  <si>
    <t xml:space="preserve">6.01.10.002 </t>
  </si>
  <si>
    <t>6.01.10.002 - GASTOS DEPREC. EQUIPOS DE OFICINA</t>
  </si>
  <si>
    <t xml:space="preserve">6.01.10.008 </t>
  </si>
  <si>
    <t>6.01.10.008 - GASTOS DEPRE. EQUIPOS DE COMPUTACIÓN</t>
  </si>
  <si>
    <t>6.01.10 - TOTAL GASTOS DE DEPRECIACION</t>
  </si>
  <si>
    <t xml:space="preserve">6.01.50 </t>
  </si>
  <si>
    <t xml:space="preserve">6.01.50 - IMPUESTOS </t>
  </si>
  <si>
    <t xml:space="preserve">6.01.50.002 </t>
  </si>
  <si>
    <t xml:space="preserve">6.01.50.002 - SUNAGRO </t>
  </si>
  <si>
    <t xml:space="preserve">6.01.50.003 </t>
  </si>
  <si>
    <t>6.01.50.003 - PATENTE E IMPUESTOS MUNICIPALES</t>
  </si>
  <si>
    <t>6.01.50 - TOTAL IMPUESTOS</t>
  </si>
  <si>
    <t>6.01 - TOTAL GASTOS OPERATIVOS</t>
  </si>
  <si>
    <t>6.10 - GASTOS ADMINISTRATIVOS  Y FINANCIEROS</t>
  </si>
  <si>
    <t xml:space="preserve">6.10.01 </t>
  </si>
  <si>
    <t>6.10.01 - GASTOS DE ADMINISTRACION</t>
  </si>
  <si>
    <t xml:space="preserve">6.10.01.002 </t>
  </si>
  <si>
    <t>6.10.01.002 - PAPELERIA Y UTILES DE OFICINA</t>
  </si>
  <si>
    <t xml:space="preserve">6.10.01.003 </t>
  </si>
  <si>
    <t>6.10.01.003 - CORREOS FLETES Y ENCOMIENDAS</t>
  </si>
  <si>
    <t xml:space="preserve">6.10.01.004 </t>
  </si>
  <si>
    <t>6.10.01.004 - ARTICULOS Y TRABAJOS DE LIMPIEZA</t>
  </si>
  <si>
    <t xml:space="preserve">6.10.01.005 </t>
  </si>
  <si>
    <t xml:space="preserve">6.10.01.005 - MATERIAL DE FERRETERIA </t>
  </si>
  <si>
    <t xml:space="preserve">6.10.01.011 </t>
  </si>
  <si>
    <t>6.10.01.011 - TRANSPORTE Y ESTACIONAMIENTO</t>
  </si>
  <si>
    <t xml:space="preserve">6.10.01.013 </t>
  </si>
  <si>
    <t>6.10.01.013 - GASTOS DE REPRESENTACION</t>
  </si>
  <si>
    <t>Pág. 7</t>
  </si>
  <si>
    <t xml:space="preserve">6.10.01.017 </t>
  </si>
  <si>
    <t>6.10.01.017 - VIATICOS Y GASTOS DE VIAJE</t>
  </si>
  <si>
    <t xml:space="preserve">6.10.01.028 </t>
  </si>
  <si>
    <t>6.10.01.028 - AVISOS DE PRENSA</t>
  </si>
  <si>
    <t xml:space="preserve">6.10.01.029 </t>
  </si>
  <si>
    <t xml:space="preserve">6.10.01.029 - AGUA POTABLE </t>
  </si>
  <si>
    <t xml:space="preserve">6.10.01.034 </t>
  </si>
  <si>
    <t xml:space="preserve">6.10.01.034 - GASTOS NO DEDUCIBLES DE ISLR </t>
  </si>
  <si>
    <t xml:space="preserve">6.10.01.035 </t>
  </si>
  <si>
    <t xml:space="preserve">6.10.01.035 - TIMBRES FISCALES Y PLANILLAS </t>
  </si>
  <si>
    <t xml:space="preserve">6.10.01.036 </t>
  </si>
  <si>
    <t>6.10.01.036 - PASAJES AEREOS INTERNACIONALES</t>
  </si>
  <si>
    <t>6.10.01 - TOTAL GASTOS DE ADMINISTRACION</t>
  </si>
  <si>
    <t xml:space="preserve">6.10.20 </t>
  </si>
  <si>
    <t xml:space="preserve">6.10.20 - GASTOS FINANCIEROS </t>
  </si>
  <si>
    <t xml:space="preserve">6.10.20.001 </t>
  </si>
  <si>
    <t>6.10.20.001 - COMISIONES BANCARIAS</t>
  </si>
  <si>
    <t xml:space="preserve">6.10.20.002 </t>
  </si>
  <si>
    <t>6.10.20.002 - INTERESES SOBRE PRESTAMOS</t>
  </si>
  <si>
    <t xml:space="preserve">6.10.20.003 </t>
  </si>
  <si>
    <t>6.10.20.003 - INTERESES RETENIDOS ISLR</t>
  </si>
  <si>
    <t xml:space="preserve">6.10.20.005 </t>
  </si>
  <si>
    <t>6.10.20.005 - INTERESES DE FINANCIAMIENTO</t>
  </si>
  <si>
    <t xml:space="preserve">6.10.20.006 </t>
  </si>
  <si>
    <t>6.10.20.006 - COMISIONES COLOCACION DE BONOS</t>
  </si>
  <si>
    <t xml:space="preserve">6.10.20.007 </t>
  </si>
  <si>
    <t>6.10.20.007 - INTERESES SOBRE BONOS POR PAGAR</t>
  </si>
  <si>
    <t xml:space="preserve">6.10.20.010 </t>
  </si>
  <si>
    <t xml:space="preserve">6.10.20.010 - INTERESES POR SOBREGIROS </t>
  </si>
  <si>
    <t xml:space="preserve">6.10.20.015 </t>
  </si>
  <si>
    <t>6.10.20.015 - COMISION FLAT Y GESTION ADM. S/ PAGARES</t>
  </si>
  <si>
    <t xml:space="preserve">6.10.20.016 </t>
  </si>
  <si>
    <t>6.10.20.016 - DIFERENCIA POR APLICACION IDI</t>
  </si>
  <si>
    <t xml:space="preserve">6.10.20.101 </t>
  </si>
  <si>
    <t>6.10.20.101 - IMPUESTO TRANSACCIONES FINANCIERAS (ITF)</t>
  </si>
  <si>
    <t xml:space="preserve">6.10.20.102 </t>
  </si>
  <si>
    <t>6.10.20.102 - GASTO IGTF 3%</t>
  </si>
  <si>
    <t>6.10.20 - TOTAL GASTOS FINANCIEROS</t>
  </si>
  <si>
    <t xml:space="preserve">6.10.21 </t>
  </si>
  <si>
    <t>6.10.21 - OTROS GASTOS</t>
  </si>
  <si>
    <t xml:space="preserve">6.10.21.001 </t>
  </si>
  <si>
    <t>6.10.21.001 - OTROS GASTOS</t>
  </si>
  <si>
    <t xml:space="preserve">6.10.21.002 </t>
  </si>
  <si>
    <t>6.10.21.002 - AJUSTES POR REDONDEO</t>
  </si>
  <si>
    <t>6.10.21 - TOTAL OTROS GASTOS</t>
  </si>
  <si>
    <t>6.10 - TOTAL GASTOS ADMINISTRATIVOS  Y FINANCIE</t>
  </si>
  <si>
    <t>6 - TOTAL GASTOS</t>
  </si>
  <si>
    <t>TOTALES.........................</t>
  </si>
  <si>
    <t>Balance de Comprobación  DEL  01/01/2022  AL  31/12/2022</t>
  </si>
  <si>
    <t xml:space="preserve">1.01.02.999 </t>
  </si>
  <si>
    <t>1.01.02.999 - TRANSFERENCIA ENTRE BANCOS</t>
  </si>
  <si>
    <t xml:space="preserve">1.01.12.002 </t>
  </si>
  <si>
    <t>1.01.12.002 - CUENTAS POR COBRAR PROAGRO C.A</t>
  </si>
  <si>
    <t xml:space="preserve">1.01.12.100 </t>
  </si>
  <si>
    <t>1.01.12.100 - PROVISION PARA CUENTAS INCOBRABLES</t>
  </si>
  <si>
    <t xml:space="preserve">1.01.13.020 </t>
  </si>
  <si>
    <t>1.01.13.020 - CUENTAS POR COBRAR CEPREVENCA</t>
  </si>
  <si>
    <t xml:space="preserve">1.01.13.023 </t>
  </si>
  <si>
    <t xml:space="preserve">1.01.13.023 - CUENTAS POR COBRAR TERCEROS </t>
  </si>
  <si>
    <t>1.01.15 - CUENTAS POR COBRAR ACCIONISTAS</t>
  </si>
  <si>
    <t>1.01.15 - TOTAL CUENTAS POR COBRAR ACCIONISTAS</t>
  </si>
  <si>
    <t xml:space="preserve">1.81.02.003 </t>
  </si>
  <si>
    <t xml:space="preserve">1.81.02.003 - I.S.L.R. RETENIDO SOBRE INTS BANCARIOS </t>
  </si>
  <si>
    <t xml:space="preserve">1.81.10.008 </t>
  </si>
  <si>
    <t xml:space="preserve">1.81.10.008 - ANTICIPO DE HONORARIOS PROF </t>
  </si>
  <si>
    <t xml:space="preserve">1.81.10.009 </t>
  </si>
  <si>
    <t>1.81.10.009 - ANTICIPO AGTE ADUANAL CORP. 18</t>
  </si>
  <si>
    <t xml:space="preserve">1.81.11.002 </t>
  </si>
  <si>
    <t>1.81.11.002 - DEPOSITOS EN GARANTIA</t>
  </si>
  <si>
    <t>2.01.01 - CUENTAS Y EFECTOS POR PAGAR COMERCIALES</t>
  </si>
  <si>
    <t xml:space="preserve">2.01.01.006 </t>
  </si>
  <si>
    <t>2.01.01.006 - CUENTAS POR PAGAR - EMPLEADOS</t>
  </si>
  <si>
    <t xml:space="preserve">2.01.01.007 </t>
  </si>
  <si>
    <t xml:space="preserve">2.01.01.007 - SEGUROS POR PAGAR </t>
  </si>
  <si>
    <t xml:space="preserve">2.01.01.009 </t>
  </si>
  <si>
    <t>2.01.01.009 - EFECTOS POR PAGAR</t>
  </si>
  <si>
    <t xml:space="preserve">2.01.01.100 </t>
  </si>
  <si>
    <t>2.01.01.100 - NOMINA POR PAGAR</t>
  </si>
  <si>
    <t>2.01.01 - TOTAL CUENTAS Y EFECTOS POR PAGAR COMERC</t>
  </si>
  <si>
    <t xml:space="preserve">2.01.02.002 </t>
  </si>
  <si>
    <t>2.01.02.002 - L.P.H. POR PAGAR</t>
  </si>
  <si>
    <t xml:space="preserve">2.01.03.006 </t>
  </si>
  <si>
    <t>2.01.03.006 - DECLARA. ESTIM. P/PAGAR(ANTICIPO ISLR)</t>
  </si>
  <si>
    <t xml:space="preserve">2.01.10.009 </t>
  </si>
  <si>
    <t xml:space="preserve">2.01.10.009 - PRESTAMOS POR PAGAR BBO FINANCIAL </t>
  </si>
  <si>
    <t>2.12.02 - CUENTAS POR PAGAR ACCIONISTAS</t>
  </si>
  <si>
    <t>2.12.02 - TOTAL CUENTAS POR PAGAR ACCIONISTAS</t>
  </si>
  <si>
    <t xml:space="preserve">3.01.01.001 </t>
  </si>
  <si>
    <t>3.01.01.001 -  REYNALDO VALDEZ</t>
  </si>
  <si>
    <t xml:space="preserve">3.01.01.002 </t>
  </si>
  <si>
    <t>3.01.01.002 - INVERSIONES GDG-92 C.A.</t>
  </si>
  <si>
    <t xml:space="preserve">4.01.01.100 </t>
  </si>
  <si>
    <t>4.01.01.100 - DEVOLUCIONES Y DESCUENTOS EN VENTAS</t>
  </si>
  <si>
    <t xml:space="preserve">5.01.01.000 </t>
  </si>
  <si>
    <t>5.01.01.000 - INVENTARIO INICIAL M.P.</t>
  </si>
  <si>
    <t xml:space="preserve">5.01.01.100 </t>
  </si>
  <si>
    <t>5.01.01.100 - DEVOLUCIONES Y DESCUENTOS EN COMPRAS</t>
  </si>
  <si>
    <t xml:space="preserve">5.01.01.101 </t>
  </si>
  <si>
    <t>5.01.01.101 - INVENTARIO FINAL M.P ALIMENTO ANIMAL</t>
  </si>
  <si>
    <t xml:space="preserve">5.01.02.014 </t>
  </si>
  <si>
    <t>5.01.02.014 - GASTOS DE SEGUROS IMPORTACIONES</t>
  </si>
  <si>
    <t xml:space="preserve">6.01.01.018 </t>
  </si>
  <si>
    <t>6.01.01.018 - POLIZAS DE SEGURO (HCM)</t>
  </si>
  <si>
    <t xml:space="preserve">6.01.01.019 </t>
  </si>
  <si>
    <t>6.01.01.019 - POLIZA DE SEGUROS (PATRIMONIAL)</t>
  </si>
  <si>
    <t xml:space="preserve">6.01.01.102 </t>
  </si>
  <si>
    <t>6.01.01.102 - BONIFICACION EXTRAORDINARIA</t>
  </si>
  <si>
    <t xml:space="preserve">6.01.03.005 </t>
  </si>
  <si>
    <t>6.01.03.005 - SERVICIO DE INTERNET Y HOSTING</t>
  </si>
  <si>
    <t xml:space="preserve">6.01.04.004 </t>
  </si>
  <si>
    <t>6.01.04.004 - POLIZAS DE VEHICULOS</t>
  </si>
  <si>
    <t xml:space="preserve">6.01.05.001 </t>
  </si>
  <si>
    <t>6.01.05.001 - SERVICIOS CONTABLES</t>
  </si>
  <si>
    <t xml:space="preserve">6.01.05.005 </t>
  </si>
  <si>
    <t>6.01.05.005 - ASESORIA TECNICA Y DE SISTEMAS</t>
  </si>
  <si>
    <t xml:space="preserve">6.01.05.007 </t>
  </si>
  <si>
    <t>6.01.05.007 - SERVICIOS DE TERCEROS</t>
  </si>
  <si>
    <t xml:space="preserve">6.01.06.002 </t>
  </si>
  <si>
    <t>6.01.06.002 - PUBLICIDAD Y PROPAGANDA</t>
  </si>
  <si>
    <t xml:space="preserve">6.01.06.005 </t>
  </si>
  <si>
    <t>6.01.06.005 - MATERIAL DE EMBALAJE</t>
  </si>
  <si>
    <t xml:space="preserve">6.01.07.001 </t>
  </si>
  <si>
    <t>6.01.07.001 - ALQUILER DE OFICINA</t>
  </si>
  <si>
    <t>6.01.50 - IMPUESTOS PARAFISCALES</t>
  </si>
  <si>
    <t>6.01.50 - TOTAL IMPUESTOS PARAFISCALES</t>
  </si>
  <si>
    <t xml:space="preserve">6.10.01.006 </t>
  </si>
  <si>
    <t>6.10.01.006 - VIVERES Y BEBIDAS</t>
  </si>
  <si>
    <t xml:space="preserve">6.10.01.007 </t>
  </si>
  <si>
    <t>6.10.01.007 - FOTOCOPIAS</t>
  </si>
  <si>
    <t xml:space="preserve">6.10.01.009 </t>
  </si>
  <si>
    <t>6.10.01.009 - GASTOS DE NOTARIA Y REGISTROS</t>
  </si>
  <si>
    <t xml:space="preserve">6.10.01.010 </t>
  </si>
  <si>
    <t>6.10.01.010 - PATENTE E IMPUESTOS MUNICIPALES</t>
  </si>
  <si>
    <t xml:space="preserve">6.10.01.012 </t>
  </si>
  <si>
    <t>6.10.01.012 - SUSCRIPCIONES Y PUBLICACIONES</t>
  </si>
  <si>
    <t xml:space="preserve">6.10.01.018 </t>
  </si>
  <si>
    <t>6.10.01.018 - MULTAS</t>
  </si>
  <si>
    <t xml:space="preserve">6.10.01.021 </t>
  </si>
  <si>
    <t>6.10.01.021 - COLABORACIONES Y DONACIONES</t>
  </si>
  <si>
    <t xml:space="preserve">6.10.01.027 </t>
  </si>
  <si>
    <t>6.10.01.027 - SERVICIO DE MENSAJERIA</t>
  </si>
  <si>
    <t xml:space="preserve">6.10.01.031 </t>
  </si>
  <si>
    <t>6.10.01.031 - TELECOMUNICACIONES E INFORMATICA</t>
  </si>
  <si>
    <t xml:space="preserve">6.10.01.100 </t>
  </si>
  <si>
    <t>6.10.01.100 - GASTOS POR CUENTAS INCOBRABLES</t>
  </si>
  <si>
    <t xml:space="preserve">6.10.20.004 </t>
  </si>
  <si>
    <t>6.10.20.004 - INTERESES DE MORA</t>
  </si>
  <si>
    <t xml:space="preserve">6.10.20.018 </t>
  </si>
  <si>
    <t xml:space="preserve">6.10.20.018 - OTROS GASTOS BANCARIOS </t>
  </si>
  <si>
    <t xml:space="preserve">6.10.20.020 </t>
  </si>
  <si>
    <t>6.10.20.020 - GASTOS POR DIFERENCIAL S/PRESTAMOS BANCA</t>
  </si>
  <si>
    <t xml:space="preserve">6.10.20.021 </t>
  </si>
  <si>
    <t xml:space="preserve">6.10.20.021 - GANANCIA Y/O PERDIDA EN DIF CAMBIARIA </t>
  </si>
  <si>
    <t xml:space="preserve">Estado De Resultado Comparativo Acumulado </t>
  </si>
  <si>
    <t>Expresado en Dólar A tasa diaria</t>
  </si>
  <si>
    <t xml:space="preserve">                                                             </t>
  </si>
  <si>
    <t xml:space="preserve">Enero 2023 - </t>
  </si>
  <si>
    <t xml:space="preserve">Enero 2022 - </t>
  </si>
  <si>
    <t xml:space="preserve">Diciembre 2023   </t>
  </si>
  <si>
    <t xml:space="preserve">Diciembre 2022   </t>
  </si>
  <si>
    <t>INGRESOS</t>
  </si>
  <si>
    <t>COSTOS</t>
  </si>
  <si>
    <t xml:space="preserve">5.ZZZ </t>
  </si>
  <si>
    <t>5.ZZZ - UTILIDAD BRUTA</t>
  </si>
  <si>
    <t>EGRESOS</t>
  </si>
  <si>
    <t>RESULTADO DEL EJERCICIO</t>
  </si>
  <si>
    <t>RESERVAS</t>
  </si>
  <si>
    <t>CAJA CHICA</t>
  </si>
  <si>
    <t>TOTAL  RESERVA</t>
  </si>
  <si>
    <t>UTILIDAD O PERDIDA NETA DEL EJERCICIO</t>
  </si>
  <si>
    <t>ESTADO DE RESULTADO MES A MES DEL 01/01/2023  AL  30/12/2023</t>
  </si>
  <si>
    <t>Emitido el 06/03/2024 a las 10:59:32 AM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</si>
  <si>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</si>
  <si>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</si>
  <si>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</si>
  <si>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</si>
  <si>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</si>
  <si>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</si>
  <si>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</si>
  <si>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</si>
  <si>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</si>
  <si>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</si>
  <si>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</si>
  <si>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</si>
  <si>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TOTALES</t>
  </si>
  <si>
    <t xml:space="preserve">4.81.02 </t>
  </si>
  <si>
    <t>4.81.02 - INGRESOS EXTRAORDINARIOS</t>
  </si>
  <si>
    <t>4.81.02 - TOTAL INGRESOS EXTRAORDINARIOS</t>
  </si>
  <si>
    <t xml:space="preserve">5.01.03 </t>
  </si>
  <si>
    <t>5.01.03 - PERDIDAS</t>
  </si>
  <si>
    <t>5.01.03 - TOTAL PERDIDAS</t>
  </si>
  <si>
    <t xml:space="preserve">5.01.10 </t>
  </si>
  <si>
    <t>5.01.10 - OTROS COSTOS</t>
  </si>
  <si>
    <t>5.01.10 - TOTAL OTROS COSTOS</t>
  </si>
  <si>
    <t xml:space="preserve">6.10.10 </t>
  </si>
  <si>
    <t>6.10.10 - OTROS GASTOS RECLASIFICADOS A COSTOS</t>
  </si>
  <si>
    <t>6.10.10 - TOTAL OTROS GASTOS RECLASIFICADOS A COST</t>
  </si>
  <si>
    <t xml:space="preserve">6.10.50 </t>
  </si>
  <si>
    <t>6.10.50 - OTROS GASTOS FINANCEIROS</t>
  </si>
  <si>
    <t>6.10.50 - TOTAL OTROS GASTOS FINANCEIROS</t>
  </si>
  <si>
    <t>ESTADO DE RESULTADO MES A MES DEL 01/01/2022  AL  31/12/2022</t>
  </si>
  <si>
    <t>Emitido el 06/03/2024 a las 10:59:48 AM</t>
  </si>
  <si>
    <t xml:space="preserve">ANTICIPO ISLR </t>
  </si>
  <si>
    <t xml:space="preserve">I.S.L.R. RETENIDO SOBRE INTS BANCARIOS </t>
  </si>
  <si>
    <t>I.S.L.R. POR PAGAR</t>
  </si>
  <si>
    <t>Variación  %</t>
  </si>
  <si>
    <t/>
  </si>
  <si>
    <t>-</t>
  </si>
  <si>
    <t>Código de La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</si>
</sst>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* #,##0.00_);_(* \(#,##0.00\);_(* &quot;-&quot;??_);_(@_)"/>
    <numFmt numFmtId="165" formatCode="??,??0.00"/>
    <numFmt numFmtId="166" formatCode="??0.00"/>
    <numFmt numFmtId="167" formatCode="???,??0.00"/>
    <numFmt numFmtId="168" formatCode="?,??0.00"/>
    <numFmt numFmtId="169" formatCode="?,???,??0.00"/>
    <numFmt numFmtId="170" formatCode="?0.00"/>
    <numFmt numFmtId="171" formatCode="??,???,??0.00"/>
    <numFmt numFmtId="172" formatCode="0.0%"/>
    <numFmt numFmtId="173" formatCode="\-0.00;\-0.00"/>
    <numFmt numFmtId="174" formatCode="\-?0.00;\-?0.00"/>
    <numFmt numFmtId="175" formatCode="\-?,??0.00;\-?,??0.00"/>
    <numFmt numFmtId="176" formatCode="\-??,??0.00;\-??,??0.00"/>
    <numFmt numFmtId="177" formatCode="\-???,??0.00;\-???,??0.00"/>
    <numFmt numFmtId="178" formatCode="\-??0.00;\-??0.00"/>
    <numFmt numFmtId="179" formatCode="\-?,???,??0.00;\-?,???,??0.00"/>
  </numFmts>
  <fonts count="25" x14ac:knownFonts="1">
    <font>
      <sz val="11"/>
      <color theme="1"/>
      <name val="Calibri"/>
      <family val="2"/>
      <scheme val="minor"/>
    </font>
    <font>
      <sz val="10"/>
      <name val="Arial"/>
    </font>
    <font>
      <sz val="8"/>
      <color indexed="8"/>
      <name val="Arial"/>
    </font>
    <font>
      <b/>
      <sz val="11"/>
      <color indexed="8"/>
      <name val="Arial"/>
    </font>
    <font>
      <sz val="9"/>
      <color indexed="8"/>
      <name val="Arial"/>
    </font>
    <font>
      <b/>
      <sz val="10"/>
      <color indexed="8"/>
      <name val="Arial"/>
    </font>
    <font>
      <sz val="7.5"/>
      <color indexed="8"/>
      <name val="Arial"/>
    </font>
    <font>
      <sz val="8.5"/>
      <color indexed="8"/>
      <name val="Arial"/>
    </font>
    <font>
      <sz val="7"/>
      <color indexed="8"/>
      <name val="Arial"/>
    </font>
    <font>
      <b/>
      <sz val="10"/>
      <color indexed="8"/>
      <name val="Arial Narrow"/>
    </font>
    <font>
      <b/>
      <sz val="8.5"/>
      <color indexed="8"/>
      <name val="Arial"/>
    </font>
    <font>
      <b/>
      <sz val="14.5"/>
      <color indexed="8"/>
      <name val="Arial"/>
    </font>
    <font>
      <b/>
      <sz val="12"/>
      <color indexed="8"/>
      <name val="Arial"/>
    </font>
    <font>
      <b/>
      <sz val="7"/>
      <color indexed="8"/>
      <name val="Arial"/>
    </font>
    <font>
      <i/>
      <sz val="7"/>
      <color indexed="8"/>
      <name val="Arial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3"/>
      <color indexed="8"/>
      <name val="Arial"/>
    </font>
    <font>
      <b/>
      <sz val="12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indexed="8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9" fillId="0" borderId="0"/>
  </cellStyleXfs>
  <cellXfs count="75">
    <xf numFmtId="0" fontId="0" fillId="0" borderId="0" xfId="0"/>
    <xf numFmtId="2" fontId="0" fillId="0" borderId="0" xfId="0" applyNumberFormat="1"/>
    <xf numFmtId="0" fontId="1" fillId="0" borderId="0" xfId="1"/>
    <xf numFmtId="0" fontId="8" fillId="0" borderId="0" xfId="2" applyFont="1" applyAlignment="1">
      <alignment horizontal="left" vertical="top"/>
    </xf>
    <xf numFmtId="0" fontId="8" fillId="0" borderId="0" xfId="2" applyFont="1" applyAlignment="1">
      <alignment horizontal="left" vertical="center"/>
    </xf>
    <xf numFmtId="0" fontId="13" fillId="0" borderId="0" xfId="2" applyFont="1" applyAlignment="1">
      <alignment horizontal="left" vertical="center"/>
    </xf>
    <xf numFmtId="0" fontId="6" fillId="0" borderId="0" xfId="2" applyFont="1" applyAlignment="1">
      <alignment horizontal="left" vertical="top"/>
    </xf>
    <xf numFmtId="0" fontId="7" fillId="0" borderId="0" xfId="2" applyFont="1" applyAlignment="1">
      <alignment horizontal="left" vertical="top"/>
    </xf>
    <xf numFmtId="0" fontId="5" fillId="0" borderId="0" xfId="2" applyFont="1" applyAlignment="1">
      <alignment horizontal="left" vertical="top"/>
    </xf>
    <xf numFmtId="0" fontId="17" fillId="0" borderId="0" xfId="2" applyFont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top"/>
    </xf>
    <xf numFmtId="0" fontId="4" fillId="0" borderId="0" xfId="2" applyFont="1" applyAlignment="1">
      <alignment horizontal="center" vertical="top"/>
    </xf>
    <xf numFmtId="0" fontId="5" fillId="0" borderId="0" xfId="2" applyFont="1" applyAlignment="1">
      <alignment horizontal="right" vertical="top"/>
    </xf>
    <xf numFmtId="168" fontId="2" fillId="0" borderId="0" xfId="2" applyNumberFormat="1" applyFont="1" applyAlignment="1">
      <alignment horizontal="right" vertical="top"/>
    </xf>
    <xf numFmtId="166" fontId="2" fillId="0" borderId="0" xfId="2" applyNumberFormat="1" applyFont="1" applyAlignment="1">
      <alignment horizontal="right" vertical="top"/>
    </xf>
    <xf numFmtId="2" fontId="2" fillId="0" borderId="0" xfId="2" applyNumberFormat="1" applyFont="1" applyAlignment="1">
      <alignment horizontal="right" vertical="top"/>
    </xf>
    <xf numFmtId="165" fontId="2" fillId="0" borderId="0" xfId="2" applyNumberFormat="1" applyFont="1" applyAlignment="1">
      <alignment horizontal="right" vertical="top"/>
    </xf>
    <xf numFmtId="167" fontId="2" fillId="0" borderId="0" xfId="2" applyNumberFormat="1" applyFont="1" applyAlignment="1">
      <alignment horizontal="right" vertical="top"/>
    </xf>
    <xf numFmtId="170" fontId="2" fillId="0" borderId="0" xfId="2" applyNumberFormat="1" applyFont="1" applyAlignment="1">
      <alignment horizontal="right" vertical="top"/>
    </xf>
    <xf numFmtId="173" fontId="2" fillId="0" borderId="0" xfId="2" applyNumberFormat="1" applyFont="1" applyAlignment="1">
      <alignment horizontal="right" vertical="top"/>
    </xf>
    <xf numFmtId="169" fontId="2" fillId="0" borderId="0" xfId="2" applyNumberFormat="1" applyFont="1" applyAlignment="1">
      <alignment horizontal="right" vertical="top"/>
    </xf>
    <xf numFmtId="174" fontId="2" fillId="0" borderId="0" xfId="2" applyNumberFormat="1" applyFont="1" applyAlignment="1">
      <alignment horizontal="right" vertical="top"/>
    </xf>
    <xf numFmtId="175" fontId="2" fillId="0" borderId="0" xfId="2" applyNumberFormat="1" applyFont="1" applyAlignment="1">
      <alignment horizontal="right" vertical="top"/>
    </xf>
    <xf numFmtId="176" fontId="2" fillId="0" borderId="0" xfId="2" applyNumberFormat="1" applyFont="1" applyAlignment="1">
      <alignment horizontal="right" vertical="top"/>
    </xf>
    <xf numFmtId="177" fontId="2" fillId="0" borderId="0" xfId="2" applyNumberFormat="1" applyFont="1" applyAlignment="1">
      <alignment horizontal="right" vertical="top"/>
    </xf>
    <xf numFmtId="178" fontId="2" fillId="0" borderId="0" xfId="2" applyNumberFormat="1" applyFont="1" applyAlignment="1">
      <alignment horizontal="right" vertical="top"/>
    </xf>
    <xf numFmtId="179" fontId="2" fillId="0" borderId="0" xfId="2" applyNumberFormat="1" applyFont="1" applyAlignment="1">
      <alignment horizontal="right" vertical="top"/>
    </xf>
    <xf numFmtId="168" fontId="2" fillId="0" borderId="1" xfId="2" applyNumberFormat="1" applyFont="1" applyBorder="1" applyAlignment="1">
      <alignment horizontal="right" vertical="top"/>
    </xf>
    <xf numFmtId="169" fontId="2" fillId="0" borderId="1" xfId="2" applyNumberFormat="1" applyFont="1" applyBorder="1" applyAlignment="1">
      <alignment horizontal="right" vertical="top"/>
    </xf>
    <xf numFmtId="177" fontId="2" fillId="0" borderId="1" xfId="2" applyNumberFormat="1" applyFont="1" applyBorder="1" applyAlignment="1">
      <alignment horizontal="right" vertical="top"/>
    </xf>
    <xf numFmtId="171" fontId="2" fillId="0" borderId="0" xfId="2" applyNumberFormat="1" applyFont="1" applyAlignment="1">
      <alignment horizontal="right" vertical="top"/>
    </xf>
    <xf numFmtId="165" fontId="2" fillId="0" borderId="1" xfId="2" applyNumberFormat="1" applyFont="1" applyBorder="1" applyAlignment="1">
      <alignment horizontal="right" vertical="top"/>
    </xf>
    <xf numFmtId="171" fontId="2" fillId="0" borderId="1" xfId="2" applyNumberFormat="1" applyFont="1" applyBorder="1" applyAlignment="1">
      <alignment horizontal="right" vertical="top"/>
    </xf>
    <xf numFmtId="167" fontId="2" fillId="0" borderId="1" xfId="2" applyNumberFormat="1" applyFont="1" applyBorder="1" applyAlignment="1">
      <alignment horizontal="right" vertical="top"/>
    </xf>
    <xf numFmtId="0" fontId="8" fillId="0" borderId="0" xfId="2" applyFont="1" applyAlignment="1">
      <alignment horizontal="center" vertical="top"/>
    </xf>
    <xf numFmtId="0" fontId="9" fillId="0" borderId="0" xfId="2" applyFont="1" applyAlignment="1">
      <alignment horizontal="center" vertical="top"/>
    </xf>
    <xf numFmtId="0" fontId="10" fillId="0" borderId="0" xfId="2" applyFont="1" applyAlignment="1">
      <alignment horizontal="center" vertical="top"/>
    </xf>
    <xf numFmtId="168" fontId="8" fillId="0" borderId="0" xfId="2" applyNumberFormat="1" applyFont="1" applyAlignment="1">
      <alignment horizontal="right" vertical="center"/>
    </xf>
    <xf numFmtId="169" fontId="8" fillId="0" borderId="0" xfId="2" applyNumberFormat="1" applyFont="1" applyAlignment="1">
      <alignment horizontal="right" vertical="center"/>
    </xf>
    <xf numFmtId="167" fontId="8" fillId="0" borderId="0" xfId="2" applyNumberFormat="1" applyFont="1" applyAlignment="1">
      <alignment horizontal="right" vertical="center"/>
    </xf>
    <xf numFmtId="174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73" fontId="8" fillId="0" borderId="0" xfId="2" applyNumberFormat="1" applyFont="1" applyAlignment="1">
      <alignment horizontal="right" vertical="center"/>
    </xf>
    <xf numFmtId="166" fontId="8" fillId="0" borderId="0" xfId="2" applyNumberFormat="1" applyFont="1" applyAlignment="1">
      <alignment horizontal="right" vertical="center"/>
    </xf>
    <xf numFmtId="165" fontId="8" fillId="0" borderId="0" xfId="2" applyNumberFormat="1" applyFont="1" applyAlignment="1">
      <alignment horizontal="right" vertical="center"/>
    </xf>
    <xf numFmtId="176" fontId="8" fillId="0" borderId="0" xfId="2" applyNumberFormat="1" applyFont="1" applyAlignment="1">
      <alignment horizontal="right" vertical="center"/>
    </xf>
    <xf numFmtId="170" fontId="8" fillId="0" borderId="0" xfId="2" applyNumberFormat="1" applyFont="1" applyAlignment="1">
      <alignment horizontal="right" vertical="center"/>
    </xf>
    <xf numFmtId="178" fontId="8" fillId="0" borderId="0" xfId="2" applyNumberFormat="1" applyFont="1" applyAlignment="1">
      <alignment horizontal="right" vertical="center"/>
    </xf>
    <xf numFmtId="0" fontId="1" fillId="0" borderId="1" xfId="2" applyBorder="1"/>
    <xf numFmtId="177" fontId="8" fillId="0" borderId="0" xfId="2" applyNumberFormat="1" applyFont="1" applyAlignment="1">
      <alignment horizontal="right" vertical="center"/>
    </xf>
    <xf numFmtId="0" fontId="13" fillId="0" borderId="0" xfId="2" applyFont="1" applyAlignment="1">
      <alignment horizontal="center" vertical="center"/>
    </xf>
    <xf numFmtId="0" fontId="1" fillId="0" borderId="2" xfId="2" applyBorder="1"/>
    <xf numFmtId="0" fontId="14" fillId="0" borderId="0" xfId="2" applyFont="1" applyAlignment="1">
      <alignment horizontal="left" vertical="center"/>
    </xf>
    <xf numFmtId="0" fontId="11" fillId="0" borderId="0" xfId="2" applyFont="1" applyAlignment="1">
      <alignment horizontal="center" vertical="top"/>
    </xf>
    <xf numFmtId="0" fontId="12" fillId="0" borderId="0" xfId="2" applyFont="1" applyAlignment="1">
      <alignment horizontal="center" vertical="top"/>
    </xf>
    <xf numFmtId="175" fontId="8" fillId="0" borderId="0" xfId="2" applyNumberFormat="1" applyFont="1" applyAlignment="1">
      <alignment horizontal="right" vertical="center"/>
    </xf>
    <xf numFmtId="0" fontId="20" fillId="0" borderId="0" xfId="0" applyFont="1"/>
    <xf numFmtId="0" fontId="21" fillId="0" borderId="0" xfId="1" applyFont="1"/>
    <xf numFmtId="172" fontId="21" fillId="0" borderId="0" xfId="4" applyNumberFormat="1" applyFont="1" applyAlignment="1">
      <alignment horizontal="center"/>
    </xf>
    <xf numFmtId="172" fontId="20" fillId="0" borderId="0" xfId="4" applyNumberFormat="1" applyFont="1" applyAlignment="1">
      <alignment horizontal="center"/>
    </xf>
    <xf numFmtId="17" fontId="18" fillId="0" borderId="0" xfId="1" applyNumberFormat="1" applyFont="1" applyAlignment="1">
      <alignment horizontal="center"/>
    </xf>
    <xf numFmtId="164" fontId="21" fillId="0" borderId="0" xfId="3" applyFont="1"/>
    <xf numFmtId="0" fontId="22" fillId="0" borderId="0" xfId="2" applyFont="1" applyAlignment="1">
      <alignment horizontal="left" vertical="top"/>
    </xf>
    <xf numFmtId="0" fontId="23" fillId="0" borderId="0" xfId="2" applyFont="1" applyAlignment="1">
      <alignment horizontal="left" vertical="center"/>
    </xf>
    <xf numFmtId="0" fontId="22" fillId="0" borderId="0" xfId="2" applyFont="1" applyAlignment="1">
      <alignment horizontal="left" vertical="center"/>
    </xf>
    <xf numFmtId="0" fontId="23" fillId="0" borderId="0" xfId="2" applyFont="1" applyAlignment="1">
      <alignment horizontal="center" vertical="center"/>
    </xf>
    <xf numFmtId="0" fontId="24" fillId="0" borderId="0" xfId="2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2" fontId="20" fillId="0" borderId="0" xfId="0" applyNumberFormat="1" applyFont="1"/>
    <xf numFmtId="17" fontId="18" fillId="0" borderId="0" xfId="1" applyNumberFormat="1" applyFont="1" applyAlignment="1">
      <alignment horizontal="center" vertical="center"/>
    </xf>
    <xf numFmtId="172" fontId="16" fillId="0" borderId="0" xfId="4" applyNumberFormat="1" applyFont="1" applyAlignment="1">
      <alignment horizontal="center" vertical="center"/>
    </xf>
    <xf numFmtId="17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164" fontId="20" fillId="0" borderId="0" xfId="3" applyFont="1"/>
  </cellXfs>
  <cellStyles count="6">
    <cellStyle name="Millares" xfId="3" builtinId="3"/>
    <cellStyle name="Millares 2" xfId="2" xr:uid="{00000000-0005-0000-0000-000001000000}"/>
    <cellStyle name="Normal" xfId="0" builtinId="0"/>
    <cellStyle name="Normal 2" xfId="1" xr:uid="{00000000-0005-0000-0000-000003000000}"/>
    <cellStyle name="Normal 3" xfId="5" xr:uid="{1C05CB03-1756-49BE-BC44-28039E77968F}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VE"/>
              <a:t>Variación año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V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Ejemplo2!$B$8</c:f>
              <c:strCache>
                <c:ptCount val="1"/>
                <c:pt idx="0">
                  <c:v>4 - TOTAL INGRESOS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Ejemplo2!$C$7:$N$7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Ejemplo2!$C$8:$N$8</c:f>
              <c:numCache>
                <c:formatCode>_(* #,##0.00_);_(* \(#,##0.00\);_(* "-"??_);_(@_)</c:formatCode>
                <c:ptCount val="12"/>
                <c:pt idx="0">
                  <c:v>176269.77</c:v>
                </c:pt>
                <c:pt idx="1">
                  <c:v>52743.08</c:v>
                </c:pt>
                <c:pt idx="2">
                  <c:v>155666.51999999999</c:v>
                </c:pt>
                <c:pt idx="3">
                  <c:v>73410.350000000006</c:v>
                </c:pt>
                <c:pt idx="4">
                  <c:v>-15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5C-479C-8F2C-5F34F47E058D}"/>
            </c:ext>
          </c:extLst>
        </c:ser>
        <c:ser>
          <c:idx val="1"/>
          <c:order val="1"/>
          <c:tx>
            <c:strRef>
              <c:f>Ejemplo2!$B$9</c:f>
              <c:strCache>
                <c:ptCount val="1"/>
                <c:pt idx="0">
                  <c:v>5 - TOTAL COSTO DE VENTAS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Ejemplo2!$C$7:$N$7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Ejemplo2!$C$9:$N$9</c:f>
              <c:numCache>
                <c:formatCode>_(* #,##0.00_);_(* \(#,##0.00\);_(* "-"??_);_(@_)</c:formatCode>
                <c:ptCount val="12"/>
                <c:pt idx="0">
                  <c:v>317927.92</c:v>
                </c:pt>
                <c:pt idx="1">
                  <c:v>22335.119999999999</c:v>
                </c:pt>
                <c:pt idx="2">
                  <c:v>2843.65</c:v>
                </c:pt>
                <c:pt idx="3">
                  <c:v>165450.67000000001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5C-479C-8F2C-5F34F47E058D}"/>
            </c:ext>
          </c:extLst>
        </c:ser>
        <c:ser>
          <c:idx val="2"/>
          <c:order val="2"/>
          <c:tx>
            <c:strRef>
              <c:f>Ejemplo2!$B$10</c:f>
              <c:strCache>
                <c:ptCount val="1"/>
                <c:pt idx="0">
                  <c:v>6 - TOTAL GASTOS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Ejemplo2!$C$7:$N$7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Ejemplo2!$C$10:$N$10</c:f>
              <c:numCache>
                <c:formatCode>_(* #,##0.00_);_(* \(#,##0.00\);_(* "-"??_);_(@_)</c:formatCode>
                <c:ptCount val="12"/>
                <c:pt idx="0">
                  <c:v>278668.25</c:v>
                </c:pt>
                <c:pt idx="1">
                  <c:v>80607.89</c:v>
                </c:pt>
                <c:pt idx="2">
                  <c:v>118661.89</c:v>
                </c:pt>
                <c:pt idx="3">
                  <c:v>19770.36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5C-479C-8F2C-5F34F47E05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7000672"/>
        <c:axId val="187001848"/>
      </c:lineChart>
      <c:catAx>
        <c:axId val="18700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VE"/>
          </a:p>
        </c:txPr>
        <c:crossAx val="187001848"/>
        <c:crosses val="autoZero"/>
        <c:auto val="1"/>
        <c:lblAlgn val="ctr"/>
        <c:lblOffset val="100"/>
        <c:noMultiLvlLbl val="0"/>
      </c:catAx>
      <c:valAx>
        <c:axId val="187001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VE"/>
          </a:p>
        </c:txPr>
        <c:crossAx val="187000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V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es-V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12</xdr:row>
      <xdr:rowOff>61912</xdr:rowOff>
    </xdr:from>
    <xdr:to>
      <xdr:col>12</xdr:col>
      <xdr:colOff>542925</xdr:colOff>
      <xdr:row>26</xdr:row>
      <xdr:rowOff>138112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CBACD4B-6D77-47BF-ADB4-CB14A51CF7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00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21" bestFit="1" customWidth="1"/>
    <col min="2" max="2" width="35.28515625" customWidth="1"/>
    <col min="3" max="3" width="14.85546875" style="1" customWidth="1"/>
    <col min="4" max="4" width="11.42578125" style="1"/>
    <col min="5" max="5" width="13.42578125" style="1" customWidth="1"/>
    <col min="6" max="6" width="13" style="1" customWidth="1"/>
  </cols>
  <sheetData>
    <row r="1" spans="1:6" ht="16.5" x14ac:dyDescent="0.25">
      <c r="A1" s="2"/>
      <c r="B1" s="2"/>
      <c r="C1" s="9" t="s">
        <v>1</v>
      </c>
      <c r="D1" s="2"/>
      <c r="E1" s="2"/>
      <c r="F1" s="2"/>
    </row>
    <row r="2" spans="1:6" x14ac:dyDescent="0.25">
      <c r="A2" s="2"/>
      <c r="B2" s="2"/>
      <c r="C2" s="2"/>
      <c r="D2" s="2"/>
      <c r="E2" s="2"/>
      <c r="F2" s="10" t="s">
        <v>2</v>
      </c>
    </row>
    <row r="3" spans="1:6" ht="16.5" x14ac:dyDescent="0.25">
      <c r="A3" s="2"/>
      <c r="B3" s="2"/>
      <c r="C3" s="9" t="s">
        <v>3</v>
      </c>
      <c r="D3" s="2"/>
      <c r="E3" s="2"/>
      <c r="F3" s="2"/>
    </row>
    <row r="4" spans="1:6" x14ac:dyDescent="0.25">
      <c r="A4" s="2"/>
      <c r="B4" s="2"/>
      <c r="C4" s="11" t="s">
        <v>4</v>
      </c>
      <c r="D4" s="2"/>
      <c r="E4" s="2"/>
      <c r="F4" s="2"/>
    </row>
    <row r="5" spans="1:6" x14ac:dyDescent="0.25">
      <c r="A5" s="2"/>
      <c r="B5" s="2"/>
      <c r="C5" s="12" t="s">
        <v>5</v>
      </c>
      <c r="D5" s="2"/>
      <c r="E5" s="2"/>
      <c r="F5" s="2"/>
    </row>
    <row r="6" spans="1:6" x14ac:dyDescent="0.25">
      <c r="A6" s="8" t="s">
        <v>664</v>
      </c>
      <c r="B6" s="8" t="s">
        <v>6</v>
      </c>
      <c r="C6" s="13" t="s">
        <v>7</v>
      </c>
      <c r="D6" s="13" t="s">
        <v>8</v>
      </c>
      <c r="E6" s="13" t="s">
        <v>9</v>
      </c>
      <c r="F6" s="13" t="s">
        <v>10</v>
      </c>
    </row>
    <row r="7" spans="1:6" x14ac:dyDescent="0.25">
      <c r="A7" s="6">
        <v>1</v>
      </c>
      <c r="B7" s="6" t="s">
        <v>11</v>
      </c>
      <c r="C7" s="2"/>
      <c r="D7" s="2"/>
      <c r="E7" s="2"/>
      <c r="F7" s="2"/>
    </row>
    <row r="8" spans="1:6" x14ac:dyDescent="0.25">
      <c r="A8" s="6">
        <v>1.01</v>
      </c>
      <c r="B8" s="6" t="s">
        <v>12</v>
      </c>
      <c r="C8" s="2"/>
      <c r="D8" s="2"/>
      <c r="E8" s="2"/>
      <c r="F8" s="2"/>
    </row>
    <row r="9" spans="1:6" x14ac:dyDescent="0.25">
      <c r="A9" s="6" t="s">
        <v>13</v>
      </c>
      <c r="B9" s="6" t="s">
        <v>14</v>
      </c>
      <c r="C9" s="2"/>
      <c r="D9" s="2"/>
      <c r="E9" s="2"/>
      <c r="F9" s="2"/>
    </row>
    <row r="10" spans="1:6" x14ac:dyDescent="0.25">
      <c r="A10" s="6" t="s">
        <v>15</v>
      </c>
      <c r="B10" s="6" t="s">
        <v>16</v>
      </c>
      <c r="C10" s="14">
        <v>3135.99</v>
      </c>
      <c r="D10" s="14">
        <v>2557.91</v>
      </c>
      <c r="E10" s="14">
        <v>4811.17</v>
      </c>
      <c r="F10" s="15">
        <v>882.73</v>
      </c>
    </row>
    <row r="11" spans="1:6" x14ac:dyDescent="0.25">
      <c r="A11" s="6" t="s">
        <v>17</v>
      </c>
      <c r="B11" s="6" t="s">
        <v>18</v>
      </c>
      <c r="C11" s="16">
        <v>0</v>
      </c>
      <c r="D11" s="16">
        <v>1</v>
      </c>
      <c r="E11" s="16">
        <v>0</v>
      </c>
      <c r="F11" s="16">
        <v>1</v>
      </c>
    </row>
    <row r="12" spans="1:6" x14ac:dyDescent="0.25">
      <c r="A12" s="6" t="s">
        <v>19</v>
      </c>
      <c r="B12" s="6" t="s">
        <v>20</v>
      </c>
      <c r="C12" s="17">
        <v>15283.81</v>
      </c>
      <c r="D12" s="18">
        <v>336688.8</v>
      </c>
      <c r="E12" s="17">
        <v>18333.82</v>
      </c>
      <c r="F12" s="18">
        <v>333638.78999999998</v>
      </c>
    </row>
    <row r="13" spans="1:6" x14ac:dyDescent="0.25">
      <c r="A13" s="6" t="s">
        <v>21</v>
      </c>
      <c r="B13" s="6" t="s">
        <v>22</v>
      </c>
      <c r="C13" s="16">
        <v>0</v>
      </c>
      <c r="D13" s="16">
        <v>5</v>
      </c>
      <c r="E13" s="16">
        <v>0</v>
      </c>
      <c r="F13" s="16">
        <v>5</v>
      </c>
    </row>
    <row r="14" spans="1:6" x14ac:dyDescent="0.25">
      <c r="A14" s="6" t="s">
        <v>13</v>
      </c>
      <c r="B14" s="6" t="s">
        <v>23</v>
      </c>
      <c r="C14" s="17">
        <v>18419.8</v>
      </c>
      <c r="D14" s="18">
        <v>339252.71</v>
      </c>
      <c r="E14" s="17">
        <v>23144.99</v>
      </c>
      <c r="F14" s="18">
        <v>334527.52</v>
      </c>
    </row>
    <row r="15" spans="1:6" x14ac:dyDescent="0.25">
      <c r="A15" s="6" t="s">
        <v>24</v>
      </c>
      <c r="B15" s="6" t="s">
        <v>25</v>
      </c>
      <c r="C15" s="2"/>
      <c r="D15" s="2"/>
      <c r="E15" s="2"/>
      <c r="F15" s="2"/>
    </row>
    <row r="16" spans="1:6" x14ac:dyDescent="0.25">
      <c r="A16" s="6" t="s">
        <v>26</v>
      </c>
      <c r="B16" s="6" t="s">
        <v>27</v>
      </c>
      <c r="C16" s="14">
        <v>2704.4</v>
      </c>
      <c r="D16" s="18">
        <v>499814.56</v>
      </c>
      <c r="E16" s="18">
        <v>498993.5</v>
      </c>
      <c r="F16" s="14">
        <v>3525.46</v>
      </c>
    </row>
    <row r="17" spans="1:6" x14ac:dyDescent="0.25">
      <c r="A17" s="6" t="s">
        <v>28</v>
      </c>
      <c r="B17" s="6" t="s">
        <v>29</v>
      </c>
      <c r="C17" s="16">
        <v>0.02</v>
      </c>
      <c r="D17" s="16">
        <v>0</v>
      </c>
      <c r="E17" s="16">
        <v>0</v>
      </c>
      <c r="F17" s="16">
        <v>0.02</v>
      </c>
    </row>
    <row r="18" spans="1:6" x14ac:dyDescent="0.25">
      <c r="A18" s="6" t="s">
        <v>30</v>
      </c>
      <c r="B18" s="6" t="s">
        <v>31</v>
      </c>
      <c r="C18" s="16">
        <v>0</v>
      </c>
      <c r="D18" s="16">
        <v>4.72</v>
      </c>
      <c r="E18" s="16">
        <v>0.13</v>
      </c>
      <c r="F18" s="16">
        <v>4.59</v>
      </c>
    </row>
    <row r="19" spans="1:6" x14ac:dyDescent="0.25">
      <c r="A19" s="6" t="s">
        <v>32</v>
      </c>
      <c r="B19" s="6" t="s">
        <v>33</v>
      </c>
      <c r="C19" s="16">
        <v>0</v>
      </c>
      <c r="D19" s="16">
        <v>4.72</v>
      </c>
      <c r="E19" s="16">
        <v>0.33</v>
      </c>
      <c r="F19" s="16">
        <v>4.3899999999999997</v>
      </c>
    </row>
    <row r="20" spans="1:6" x14ac:dyDescent="0.25">
      <c r="A20" s="6" t="s">
        <v>34</v>
      </c>
      <c r="B20" s="6" t="s">
        <v>35</v>
      </c>
      <c r="C20" s="15">
        <v>102.31</v>
      </c>
      <c r="D20" s="17">
        <v>72712.12</v>
      </c>
      <c r="E20" s="17">
        <v>68990.2</v>
      </c>
      <c r="F20" s="14">
        <v>3824.23</v>
      </c>
    </row>
    <row r="21" spans="1:6" x14ac:dyDescent="0.25">
      <c r="A21" s="6" t="s">
        <v>36</v>
      </c>
      <c r="B21" s="6" t="s">
        <v>37</v>
      </c>
      <c r="C21" s="19">
        <v>93.95</v>
      </c>
      <c r="D21" s="16">
        <v>0</v>
      </c>
      <c r="E21" s="19">
        <v>23.8</v>
      </c>
      <c r="F21" s="19">
        <v>70.150000000000006</v>
      </c>
    </row>
    <row r="22" spans="1:6" x14ac:dyDescent="0.25">
      <c r="A22" s="6" t="s">
        <v>38</v>
      </c>
      <c r="B22" s="6" t="s">
        <v>39</v>
      </c>
      <c r="C22" s="16">
        <v>0.01</v>
      </c>
      <c r="D22" s="16">
        <v>4.72</v>
      </c>
      <c r="E22" s="16">
        <v>0.25</v>
      </c>
      <c r="F22" s="16">
        <v>4.4800000000000004</v>
      </c>
    </row>
    <row r="23" spans="1:6" x14ac:dyDescent="0.25">
      <c r="A23" s="6" t="s">
        <v>40</v>
      </c>
      <c r="B23" s="6" t="s">
        <v>41</v>
      </c>
      <c r="C23" s="16">
        <v>0</v>
      </c>
      <c r="D23" s="16">
        <v>4.72</v>
      </c>
      <c r="E23" s="16">
        <v>0.23</v>
      </c>
      <c r="F23" s="16">
        <v>4.49</v>
      </c>
    </row>
    <row r="24" spans="1:6" x14ac:dyDescent="0.25">
      <c r="A24" s="6" t="s">
        <v>42</v>
      </c>
      <c r="B24" s="6" t="s">
        <v>43</v>
      </c>
      <c r="C24" s="14">
        <v>2057.77</v>
      </c>
      <c r="D24" s="18">
        <v>482304.94</v>
      </c>
      <c r="E24" s="18">
        <v>442175.71</v>
      </c>
      <c r="F24" s="17">
        <v>42187</v>
      </c>
    </row>
    <row r="25" spans="1:6" x14ac:dyDescent="0.25">
      <c r="A25" s="6" t="s">
        <v>44</v>
      </c>
      <c r="B25" s="6" t="s">
        <v>45</v>
      </c>
      <c r="C25" s="16">
        <v>0.06</v>
      </c>
      <c r="D25" s="16">
        <v>0</v>
      </c>
      <c r="E25" s="16">
        <v>0</v>
      </c>
      <c r="F25" s="16">
        <v>0.06</v>
      </c>
    </row>
    <row r="26" spans="1:6" x14ac:dyDescent="0.25">
      <c r="A26" s="6" t="s">
        <v>46</v>
      </c>
      <c r="B26" s="6" t="s">
        <v>47</v>
      </c>
      <c r="C26" s="15">
        <v>398.75</v>
      </c>
      <c r="D26" s="16">
        <v>0</v>
      </c>
      <c r="E26" s="19">
        <v>40</v>
      </c>
      <c r="F26" s="15">
        <v>358.75</v>
      </c>
    </row>
    <row r="27" spans="1:6" x14ac:dyDescent="0.25">
      <c r="A27" s="6" t="s">
        <v>48</v>
      </c>
      <c r="B27" s="6" t="s">
        <v>49</v>
      </c>
      <c r="C27" s="14">
        <v>5375.42</v>
      </c>
      <c r="D27" s="18">
        <v>140778.79</v>
      </c>
      <c r="E27" s="18">
        <v>140394.70000000001</v>
      </c>
      <c r="F27" s="14">
        <v>5759.51</v>
      </c>
    </row>
    <row r="28" spans="1:6" x14ac:dyDescent="0.25">
      <c r="A28" s="6" t="s">
        <v>50</v>
      </c>
      <c r="B28" s="6" t="s">
        <v>51</v>
      </c>
      <c r="C28" s="16">
        <v>0</v>
      </c>
      <c r="D28" s="16">
        <v>4.72</v>
      </c>
      <c r="E28" s="16">
        <v>0.2</v>
      </c>
      <c r="F28" s="16">
        <v>4.5199999999999996</v>
      </c>
    </row>
    <row r="29" spans="1:6" x14ac:dyDescent="0.25">
      <c r="A29" s="6" t="s">
        <v>52</v>
      </c>
      <c r="B29" s="6" t="s">
        <v>53</v>
      </c>
      <c r="C29" s="17">
        <v>95119.11</v>
      </c>
      <c r="D29" s="18">
        <v>224508.34</v>
      </c>
      <c r="E29" s="18">
        <v>258138.45</v>
      </c>
      <c r="F29" s="17">
        <v>61489</v>
      </c>
    </row>
    <row r="30" spans="1:6" x14ac:dyDescent="0.25">
      <c r="A30" s="6" t="s">
        <v>54</v>
      </c>
      <c r="B30" s="6" t="s">
        <v>55</v>
      </c>
      <c r="C30" s="14">
        <v>2141.0700000000002</v>
      </c>
      <c r="D30" s="18">
        <v>250528.27</v>
      </c>
      <c r="E30" s="18">
        <v>251464.07</v>
      </c>
      <c r="F30" s="14">
        <v>1205.27</v>
      </c>
    </row>
    <row r="31" spans="1:6" x14ac:dyDescent="0.25">
      <c r="A31" s="6" t="s">
        <v>56</v>
      </c>
      <c r="B31" s="6" t="s">
        <v>57</v>
      </c>
      <c r="C31" s="15">
        <v>384.63</v>
      </c>
      <c r="D31" s="15">
        <v>116.94</v>
      </c>
      <c r="E31" s="16">
        <v>0</v>
      </c>
      <c r="F31" s="15">
        <v>501.57</v>
      </c>
    </row>
    <row r="32" spans="1:6" x14ac:dyDescent="0.25">
      <c r="A32" s="6" t="s">
        <v>58</v>
      </c>
      <c r="B32" s="6" t="s">
        <v>59</v>
      </c>
      <c r="C32" s="17">
        <v>39414.870000000003</v>
      </c>
      <c r="D32" s="17">
        <v>18586.150000000001</v>
      </c>
      <c r="E32" s="17">
        <v>40165.629999999997</v>
      </c>
      <c r="F32" s="17">
        <v>17835.39</v>
      </c>
    </row>
    <row r="33" spans="1:6" x14ac:dyDescent="0.25">
      <c r="A33" s="6" t="s">
        <v>60</v>
      </c>
      <c r="B33" s="6" t="s">
        <v>61</v>
      </c>
      <c r="C33" s="19">
        <v>28.72</v>
      </c>
      <c r="D33" s="16">
        <v>0</v>
      </c>
      <c r="E33" s="16">
        <v>0.26</v>
      </c>
      <c r="F33" s="19">
        <v>28.46</v>
      </c>
    </row>
    <row r="34" spans="1:6" x14ac:dyDescent="0.25">
      <c r="A34" s="6" t="s">
        <v>62</v>
      </c>
      <c r="B34" s="6" t="s">
        <v>63</v>
      </c>
      <c r="C34" s="14">
        <v>9474.42</v>
      </c>
      <c r="D34" s="17">
        <v>17614.61</v>
      </c>
      <c r="E34" s="17">
        <v>18242.59</v>
      </c>
      <c r="F34" s="14">
        <v>8846.44</v>
      </c>
    </row>
    <row r="35" spans="1:6" x14ac:dyDescent="0.25">
      <c r="A35" s="6" t="s">
        <v>64</v>
      </c>
      <c r="B35" s="6" t="s">
        <v>65</v>
      </c>
      <c r="C35" s="16">
        <v>0</v>
      </c>
      <c r="D35" s="18">
        <v>809925.88</v>
      </c>
      <c r="E35" s="18">
        <v>764985.27</v>
      </c>
      <c r="F35" s="17">
        <v>44940.61</v>
      </c>
    </row>
    <row r="36" spans="1:6" x14ac:dyDescent="0.25">
      <c r="A36" s="6" t="s">
        <v>66</v>
      </c>
      <c r="B36" s="6" t="s">
        <v>67</v>
      </c>
      <c r="C36" s="16">
        <v>0</v>
      </c>
      <c r="D36" s="19">
        <v>15</v>
      </c>
      <c r="E36" s="16">
        <v>0</v>
      </c>
      <c r="F36" s="19">
        <v>15</v>
      </c>
    </row>
    <row r="37" spans="1:6" x14ac:dyDescent="0.25">
      <c r="A37" s="6" t="s">
        <v>68</v>
      </c>
      <c r="B37" s="6" t="s">
        <v>69</v>
      </c>
      <c r="C37" s="16">
        <v>0</v>
      </c>
      <c r="D37" s="16">
        <v>0</v>
      </c>
      <c r="E37" s="16">
        <v>5</v>
      </c>
      <c r="F37" s="20">
        <v>-5</v>
      </c>
    </row>
    <row r="38" spans="1:6" x14ac:dyDescent="0.25">
      <c r="A38" s="6" t="s">
        <v>24</v>
      </c>
      <c r="B38" s="6" t="s">
        <v>70</v>
      </c>
      <c r="C38" s="18">
        <v>157295.51</v>
      </c>
      <c r="D38" s="21">
        <v>2516929.2000000002</v>
      </c>
      <c r="E38" s="21">
        <v>2483620.3199999998</v>
      </c>
      <c r="F38" s="18">
        <v>190604.39</v>
      </c>
    </row>
    <row r="39" spans="1:6" x14ac:dyDescent="0.25">
      <c r="A39" s="6" t="s">
        <v>71</v>
      </c>
      <c r="B39" s="6" t="s">
        <v>72</v>
      </c>
      <c r="C39" s="2"/>
      <c r="D39" s="2"/>
      <c r="E39" s="2"/>
      <c r="F39" s="2"/>
    </row>
    <row r="40" spans="1:6" x14ac:dyDescent="0.25">
      <c r="A40" s="6" t="s">
        <v>73</v>
      </c>
      <c r="B40" s="6" t="s">
        <v>74</v>
      </c>
      <c r="C40" s="14">
        <v>1152.6099999999999</v>
      </c>
      <c r="D40" s="18">
        <v>522141.8</v>
      </c>
      <c r="E40" s="18">
        <v>469900.67</v>
      </c>
      <c r="F40" s="17">
        <v>53393.74</v>
      </c>
    </row>
    <row r="41" spans="1:6" x14ac:dyDescent="0.25">
      <c r="A41" s="6" t="s">
        <v>71</v>
      </c>
      <c r="B41" s="6" t="s">
        <v>75</v>
      </c>
      <c r="C41" s="14">
        <v>1152.6099999999999</v>
      </c>
      <c r="D41" s="18">
        <v>522141.8</v>
      </c>
      <c r="E41" s="18">
        <v>469900.67</v>
      </c>
      <c r="F41" s="17">
        <v>53393.74</v>
      </c>
    </row>
    <row r="42" spans="1:6" x14ac:dyDescent="0.25">
      <c r="A42" s="6" t="s">
        <v>76</v>
      </c>
      <c r="B42" s="6" t="s">
        <v>77</v>
      </c>
      <c r="C42" s="2"/>
      <c r="D42" s="2"/>
      <c r="E42" s="2"/>
      <c r="F42" s="2"/>
    </row>
    <row r="43" spans="1:6" x14ac:dyDescent="0.25">
      <c r="A43" s="6" t="s">
        <v>78</v>
      </c>
      <c r="B43" s="6" t="s">
        <v>79</v>
      </c>
      <c r="C43" s="17">
        <v>99094</v>
      </c>
      <c r="D43" s="17">
        <v>31224.15</v>
      </c>
      <c r="E43" s="16">
        <v>0</v>
      </c>
      <c r="F43" s="18">
        <v>130318.15</v>
      </c>
    </row>
    <row r="44" spans="1:6" x14ac:dyDescent="0.25">
      <c r="A44" s="6" t="s">
        <v>76</v>
      </c>
      <c r="B44" s="6" t="s">
        <v>80</v>
      </c>
      <c r="C44" s="17">
        <v>99094</v>
      </c>
      <c r="D44" s="17">
        <v>31224.15</v>
      </c>
      <c r="E44" s="16">
        <v>0</v>
      </c>
      <c r="F44" s="18">
        <v>130318.15</v>
      </c>
    </row>
    <row r="45" spans="1:6" x14ac:dyDescent="0.25">
      <c r="A45" s="6" t="s">
        <v>81</v>
      </c>
      <c r="B45" s="6" t="s">
        <v>82</v>
      </c>
      <c r="C45" s="2"/>
      <c r="D45" s="2"/>
      <c r="E45" s="2"/>
      <c r="F45" s="2"/>
    </row>
    <row r="46" spans="1:6" x14ac:dyDescent="0.25">
      <c r="A46" s="6" t="s">
        <v>83</v>
      </c>
      <c r="B46" s="6" t="s">
        <v>84</v>
      </c>
      <c r="C46" s="15">
        <v>122.29</v>
      </c>
      <c r="D46" s="15">
        <v>123.42</v>
      </c>
      <c r="E46" s="15">
        <v>110.56</v>
      </c>
      <c r="F46" s="15">
        <v>135.15</v>
      </c>
    </row>
    <row r="47" spans="1:6" x14ac:dyDescent="0.25">
      <c r="A47" s="6" t="s">
        <v>81</v>
      </c>
      <c r="B47" s="6" t="s">
        <v>85</v>
      </c>
      <c r="C47" s="15">
        <v>122.29</v>
      </c>
      <c r="D47" s="15">
        <v>123.42</v>
      </c>
      <c r="E47" s="15">
        <v>110.56</v>
      </c>
      <c r="F47" s="15">
        <v>135.15</v>
      </c>
    </row>
    <row r="48" spans="1:6" x14ac:dyDescent="0.25">
      <c r="A48" s="6" t="s">
        <v>86</v>
      </c>
      <c r="B48" s="6" t="s">
        <v>87</v>
      </c>
      <c r="C48" s="2"/>
      <c r="D48" s="2"/>
      <c r="E48" s="2"/>
      <c r="F48" s="2"/>
    </row>
    <row r="49" spans="1:6" x14ac:dyDescent="0.25">
      <c r="A49" s="6" t="s">
        <v>88</v>
      </c>
      <c r="B49" s="6" t="s">
        <v>89</v>
      </c>
      <c r="C49" s="17">
        <v>33159.089999999997</v>
      </c>
      <c r="D49" s="17">
        <v>18100.47</v>
      </c>
      <c r="E49" s="16">
        <v>0</v>
      </c>
      <c r="F49" s="17">
        <v>51259.56</v>
      </c>
    </row>
    <row r="50" spans="1:6" ht="16.5" x14ac:dyDescent="0.25">
      <c r="A50" s="2"/>
      <c r="B50" s="2"/>
      <c r="C50" s="9" t="s">
        <v>1</v>
      </c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10" t="s">
        <v>90</v>
      </c>
    </row>
    <row r="52" spans="1:6" ht="16.5" x14ac:dyDescent="0.25">
      <c r="A52" s="2"/>
      <c r="B52" s="2"/>
      <c r="C52" s="9" t="s">
        <v>3</v>
      </c>
      <c r="D52" s="2"/>
      <c r="E52" s="2"/>
      <c r="F52" s="2"/>
    </row>
    <row r="53" spans="1:6" x14ac:dyDescent="0.25">
      <c r="A53" s="2"/>
      <c r="B53" s="2"/>
      <c r="C53" s="11" t="s">
        <v>4</v>
      </c>
      <c r="D53" s="2"/>
      <c r="E53" s="2"/>
      <c r="F53" s="2"/>
    </row>
    <row r="54" spans="1:6" x14ac:dyDescent="0.25">
      <c r="A54" s="2"/>
      <c r="B54" s="2"/>
      <c r="C54" s="12" t="s">
        <v>5</v>
      </c>
      <c r="D54" s="2"/>
      <c r="E54" s="2"/>
      <c r="F54" s="2"/>
    </row>
    <row r="55" spans="1:6" x14ac:dyDescent="0.25">
      <c r="A55" s="8" t="s">
        <v>6</v>
      </c>
      <c r="B55" s="8" t="s">
        <v>6</v>
      </c>
      <c r="C55" s="13" t="s">
        <v>7</v>
      </c>
      <c r="D55" s="13" t="s">
        <v>8</v>
      </c>
      <c r="E55" s="13" t="s">
        <v>9</v>
      </c>
      <c r="F55" s="13" t="s">
        <v>10</v>
      </c>
    </row>
    <row r="56" spans="1:6" x14ac:dyDescent="0.25">
      <c r="A56" s="6" t="s">
        <v>91</v>
      </c>
      <c r="B56" s="6" t="s">
        <v>92</v>
      </c>
      <c r="C56" s="17">
        <v>51274.62</v>
      </c>
      <c r="D56" s="17">
        <v>15323.81</v>
      </c>
      <c r="E56" s="17">
        <v>20243.419999999998</v>
      </c>
      <c r="F56" s="17">
        <v>46355.01</v>
      </c>
    </row>
    <row r="57" spans="1:6" x14ac:dyDescent="0.25">
      <c r="A57" s="6" t="s">
        <v>93</v>
      </c>
      <c r="B57" s="6" t="s">
        <v>94</v>
      </c>
      <c r="C57" s="17">
        <v>32768.65</v>
      </c>
      <c r="D57" s="17">
        <v>19975.77</v>
      </c>
      <c r="E57" s="16">
        <v>0</v>
      </c>
      <c r="F57" s="17">
        <v>52744.42</v>
      </c>
    </row>
    <row r="58" spans="1:6" x14ac:dyDescent="0.25">
      <c r="A58" s="6" t="s">
        <v>95</v>
      </c>
      <c r="B58" s="6" t="s">
        <v>96</v>
      </c>
      <c r="C58" s="19">
        <v>38.659999999999997</v>
      </c>
      <c r="D58" s="19">
        <v>16.38</v>
      </c>
      <c r="E58" s="19">
        <v>16.38</v>
      </c>
      <c r="F58" s="19">
        <v>38.659999999999997</v>
      </c>
    </row>
    <row r="59" spans="1:6" x14ac:dyDescent="0.25">
      <c r="A59" s="6" t="s">
        <v>86</v>
      </c>
      <c r="B59" s="6" t="s">
        <v>97</v>
      </c>
      <c r="C59" s="18">
        <v>117241.02</v>
      </c>
      <c r="D59" s="17">
        <v>53416.43</v>
      </c>
      <c r="E59" s="17">
        <v>20259.8</v>
      </c>
      <c r="F59" s="18">
        <v>150397.65</v>
      </c>
    </row>
    <row r="60" spans="1:6" x14ac:dyDescent="0.25">
      <c r="A60" s="6" t="s">
        <v>98</v>
      </c>
      <c r="B60" s="6" t="s">
        <v>99</v>
      </c>
      <c r="C60" s="2"/>
      <c r="D60" s="2"/>
      <c r="E60" s="2"/>
      <c r="F60" s="2"/>
    </row>
    <row r="61" spans="1:6" x14ac:dyDescent="0.25">
      <c r="A61" s="6" t="s">
        <v>100</v>
      </c>
      <c r="B61" s="6" t="s">
        <v>101</v>
      </c>
      <c r="C61" s="16">
        <v>0</v>
      </c>
      <c r="D61" s="15">
        <v>395.92</v>
      </c>
      <c r="E61" s="16">
        <v>0</v>
      </c>
      <c r="F61" s="15">
        <v>395.92</v>
      </c>
    </row>
    <row r="62" spans="1:6" x14ac:dyDescent="0.25">
      <c r="A62" s="6" t="s">
        <v>98</v>
      </c>
      <c r="B62" s="6" t="s">
        <v>102</v>
      </c>
      <c r="C62" s="16">
        <v>0</v>
      </c>
      <c r="D62" s="15">
        <v>395.92</v>
      </c>
      <c r="E62" s="16">
        <v>0</v>
      </c>
      <c r="F62" s="15">
        <v>395.92</v>
      </c>
    </row>
    <row r="63" spans="1:6" x14ac:dyDescent="0.25">
      <c r="A63" s="6" t="s">
        <v>103</v>
      </c>
      <c r="B63" s="6" t="s">
        <v>104</v>
      </c>
      <c r="C63" s="2"/>
      <c r="D63" s="2"/>
      <c r="E63" s="2"/>
      <c r="F63" s="2"/>
    </row>
    <row r="64" spans="1:6" x14ac:dyDescent="0.25">
      <c r="A64" s="6" t="s">
        <v>105</v>
      </c>
      <c r="B64" s="6" t="s">
        <v>106</v>
      </c>
      <c r="C64" s="17">
        <v>89020.9</v>
      </c>
      <c r="D64" s="16">
        <v>0</v>
      </c>
      <c r="E64" s="16">
        <v>0</v>
      </c>
      <c r="F64" s="17">
        <v>89020.9</v>
      </c>
    </row>
    <row r="65" spans="1:6" x14ac:dyDescent="0.25">
      <c r="A65" s="6" t="s">
        <v>103</v>
      </c>
      <c r="B65" s="6" t="s">
        <v>107</v>
      </c>
      <c r="C65" s="17">
        <v>89020.9</v>
      </c>
      <c r="D65" s="16">
        <v>0</v>
      </c>
      <c r="E65" s="16">
        <v>0</v>
      </c>
      <c r="F65" s="17">
        <v>89020.9</v>
      </c>
    </row>
    <row r="66" spans="1:6" x14ac:dyDescent="0.25">
      <c r="A66" s="6">
        <v>1.01</v>
      </c>
      <c r="B66" s="6" t="s">
        <v>108</v>
      </c>
      <c r="C66" s="18">
        <v>482346.13</v>
      </c>
      <c r="D66" s="21">
        <v>3463483.63</v>
      </c>
      <c r="E66" s="21">
        <v>2997036.34</v>
      </c>
      <c r="F66" s="18">
        <v>948793.42</v>
      </c>
    </row>
    <row r="67" spans="1:6" x14ac:dyDescent="0.25">
      <c r="A67" s="6">
        <v>1.41</v>
      </c>
      <c r="B67" s="6" t="s">
        <v>109</v>
      </c>
      <c r="C67" s="2"/>
      <c r="D67" s="2"/>
      <c r="E67" s="2"/>
      <c r="F67" s="2"/>
    </row>
    <row r="68" spans="1:6" x14ac:dyDescent="0.25">
      <c r="A68" s="6" t="s">
        <v>110</v>
      </c>
      <c r="B68" s="6" t="s">
        <v>111</v>
      </c>
      <c r="C68" s="2"/>
      <c r="D68" s="2"/>
      <c r="E68" s="2"/>
      <c r="F68" s="2"/>
    </row>
    <row r="69" spans="1:6" x14ac:dyDescent="0.25">
      <c r="A69" s="6" t="s">
        <v>112</v>
      </c>
      <c r="B69" s="6" t="s">
        <v>113</v>
      </c>
      <c r="C69" s="16">
        <v>0</v>
      </c>
      <c r="D69" s="15">
        <v>134.51</v>
      </c>
      <c r="E69" s="16">
        <v>0</v>
      </c>
      <c r="F69" s="15">
        <v>134.51</v>
      </c>
    </row>
    <row r="70" spans="1:6" x14ac:dyDescent="0.25">
      <c r="A70" s="6" t="s">
        <v>110</v>
      </c>
      <c r="B70" s="6" t="s">
        <v>114</v>
      </c>
      <c r="C70" s="16">
        <v>0</v>
      </c>
      <c r="D70" s="15">
        <v>134.51</v>
      </c>
      <c r="E70" s="16">
        <v>0</v>
      </c>
      <c r="F70" s="15">
        <v>134.51</v>
      </c>
    </row>
    <row r="71" spans="1:6" x14ac:dyDescent="0.25">
      <c r="A71" s="6" t="s">
        <v>115</v>
      </c>
      <c r="B71" s="6" t="s">
        <v>116</v>
      </c>
      <c r="C71" s="2"/>
      <c r="D71" s="2"/>
      <c r="E71" s="2"/>
      <c r="F71" s="2"/>
    </row>
    <row r="72" spans="1:6" x14ac:dyDescent="0.25">
      <c r="A72" s="6" t="s">
        <v>117</v>
      </c>
      <c r="B72" s="6" t="s">
        <v>118</v>
      </c>
      <c r="C72" s="19">
        <v>39.65</v>
      </c>
      <c r="D72" s="15">
        <v>545.32000000000005</v>
      </c>
      <c r="E72" s="16">
        <v>0</v>
      </c>
      <c r="F72" s="15">
        <v>584.97</v>
      </c>
    </row>
    <row r="73" spans="1:6" x14ac:dyDescent="0.25">
      <c r="A73" s="6" t="s">
        <v>119</v>
      </c>
      <c r="B73" s="6" t="s">
        <v>120</v>
      </c>
      <c r="C73" s="15">
        <v>119.78</v>
      </c>
      <c r="D73" s="16">
        <v>0</v>
      </c>
      <c r="E73" s="16">
        <v>0</v>
      </c>
      <c r="F73" s="15">
        <v>119.78</v>
      </c>
    </row>
    <row r="74" spans="1:6" x14ac:dyDescent="0.25">
      <c r="A74" s="6" t="s">
        <v>115</v>
      </c>
      <c r="B74" s="6" t="s">
        <v>121</v>
      </c>
      <c r="C74" s="15">
        <v>159.43</v>
      </c>
      <c r="D74" s="15">
        <v>545.32000000000005</v>
      </c>
      <c r="E74" s="16">
        <v>0</v>
      </c>
      <c r="F74" s="15">
        <v>704.75</v>
      </c>
    </row>
    <row r="75" spans="1:6" x14ac:dyDescent="0.25">
      <c r="A75" s="6">
        <v>1.41</v>
      </c>
      <c r="B75" s="6" t="s">
        <v>122</v>
      </c>
      <c r="C75" s="15">
        <v>159.43</v>
      </c>
      <c r="D75" s="15">
        <v>679.83</v>
      </c>
      <c r="E75" s="16">
        <v>0</v>
      </c>
      <c r="F75" s="15">
        <v>839.26</v>
      </c>
    </row>
    <row r="76" spans="1:6" x14ac:dyDescent="0.25">
      <c r="A76" s="6">
        <v>1.42</v>
      </c>
      <c r="B76" s="6" t="s">
        <v>123</v>
      </c>
      <c r="C76" s="2"/>
      <c r="D76" s="2"/>
      <c r="E76" s="2"/>
      <c r="F76" s="2"/>
    </row>
    <row r="77" spans="1:6" x14ac:dyDescent="0.25">
      <c r="A77" s="6" t="s">
        <v>124</v>
      </c>
      <c r="B77" s="6" t="s">
        <v>125</v>
      </c>
      <c r="C77" s="16">
        <v>0</v>
      </c>
      <c r="D77" s="16">
        <v>0</v>
      </c>
      <c r="E77" s="16">
        <v>3.72</v>
      </c>
      <c r="F77" s="20">
        <v>-3.72</v>
      </c>
    </row>
    <row r="78" spans="1:6" x14ac:dyDescent="0.25">
      <c r="A78" s="6" t="s">
        <v>126</v>
      </c>
      <c r="B78" s="6" t="s">
        <v>127</v>
      </c>
      <c r="C78" s="20">
        <v>-7.92</v>
      </c>
      <c r="D78" s="16">
        <v>0</v>
      </c>
      <c r="E78" s="19">
        <v>17.48</v>
      </c>
      <c r="F78" s="22">
        <v>-25.4</v>
      </c>
    </row>
    <row r="79" spans="1:6" x14ac:dyDescent="0.25">
      <c r="A79" s="6" t="s">
        <v>128</v>
      </c>
      <c r="B79" s="6" t="s">
        <v>129</v>
      </c>
      <c r="C79" s="22">
        <v>-45.04</v>
      </c>
      <c r="D79" s="16">
        <v>0</v>
      </c>
      <c r="E79" s="16">
        <v>4.4000000000000004</v>
      </c>
      <c r="F79" s="22">
        <v>-49.44</v>
      </c>
    </row>
    <row r="80" spans="1:6" x14ac:dyDescent="0.25">
      <c r="A80" s="6">
        <v>1.42</v>
      </c>
      <c r="B80" s="6" t="s">
        <v>130</v>
      </c>
      <c r="C80" s="22">
        <v>-52.96</v>
      </c>
      <c r="D80" s="16">
        <v>0</v>
      </c>
      <c r="E80" s="19">
        <v>25.6</v>
      </c>
      <c r="F80" s="22">
        <v>-78.56</v>
      </c>
    </row>
    <row r="81" spans="1:6" x14ac:dyDescent="0.25">
      <c r="A81" s="6">
        <v>1.81</v>
      </c>
      <c r="B81" s="6" t="s">
        <v>131</v>
      </c>
      <c r="C81" s="2"/>
      <c r="D81" s="2"/>
      <c r="E81" s="2"/>
      <c r="F81" s="2"/>
    </row>
    <row r="82" spans="1:6" x14ac:dyDescent="0.25">
      <c r="A82" s="6" t="s">
        <v>132</v>
      </c>
      <c r="B82" s="6" t="s">
        <v>133</v>
      </c>
      <c r="C82" s="2"/>
      <c r="D82" s="2"/>
      <c r="E82" s="2"/>
      <c r="F82" s="2"/>
    </row>
    <row r="83" spans="1:6" x14ac:dyDescent="0.25">
      <c r="A83" s="6" t="s">
        <v>134</v>
      </c>
      <c r="B83" s="6" t="s">
        <v>135</v>
      </c>
      <c r="C83" s="14">
        <v>7044.77</v>
      </c>
      <c r="D83" s="17">
        <v>25477.16</v>
      </c>
      <c r="E83" s="17">
        <v>11190.89</v>
      </c>
      <c r="F83" s="17">
        <v>21331.040000000001</v>
      </c>
    </row>
    <row r="84" spans="1:6" x14ac:dyDescent="0.25">
      <c r="A84" s="6" t="s">
        <v>132</v>
      </c>
      <c r="B84" s="6" t="s">
        <v>136</v>
      </c>
      <c r="C84" s="14">
        <v>7044.77</v>
      </c>
      <c r="D84" s="17">
        <v>25477.16</v>
      </c>
      <c r="E84" s="17">
        <v>11190.89</v>
      </c>
      <c r="F84" s="17">
        <v>21331.040000000001</v>
      </c>
    </row>
    <row r="85" spans="1:6" x14ac:dyDescent="0.25">
      <c r="A85" s="6" t="s">
        <v>137</v>
      </c>
      <c r="B85" s="6" t="s">
        <v>138</v>
      </c>
      <c r="C85" s="2"/>
      <c r="D85" s="2"/>
      <c r="E85" s="2"/>
      <c r="F85" s="2"/>
    </row>
    <row r="86" spans="1:6" x14ac:dyDescent="0.25">
      <c r="A86" s="6" t="s">
        <v>139</v>
      </c>
      <c r="B86" s="6" t="s">
        <v>140</v>
      </c>
      <c r="C86" s="16">
        <v>0</v>
      </c>
      <c r="D86" s="14">
        <v>5679.33</v>
      </c>
      <c r="E86" s="16">
        <v>0</v>
      </c>
      <c r="F86" s="14">
        <v>5679.33</v>
      </c>
    </row>
    <row r="87" spans="1:6" x14ac:dyDescent="0.25">
      <c r="A87" s="6" t="s">
        <v>137</v>
      </c>
      <c r="B87" s="6" t="s">
        <v>141</v>
      </c>
      <c r="C87" s="16">
        <v>0</v>
      </c>
      <c r="D87" s="14">
        <v>5679.33</v>
      </c>
      <c r="E87" s="16">
        <v>0</v>
      </c>
      <c r="F87" s="14">
        <v>5679.33</v>
      </c>
    </row>
    <row r="88" spans="1:6" x14ac:dyDescent="0.25">
      <c r="A88" s="6" t="s">
        <v>142</v>
      </c>
      <c r="B88" s="6" t="s">
        <v>143</v>
      </c>
      <c r="C88" s="2"/>
      <c r="D88" s="2"/>
      <c r="E88" s="2"/>
      <c r="F88" s="2"/>
    </row>
    <row r="89" spans="1:6" x14ac:dyDescent="0.25">
      <c r="A89" s="6" t="s">
        <v>144</v>
      </c>
      <c r="B89" s="6" t="s">
        <v>145</v>
      </c>
      <c r="C89" s="14">
        <v>1949.29</v>
      </c>
      <c r="D89" s="17">
        <v>12113.04</v>
      </c>
      <c r="E89" s="14">
        <v>7770.62</v>
      </c>
      <c r="F89" s="14">
        <v>6291.71</v>
      </c>
    </row>
    <row r="90" spans="1:6" x14ac:dyDescent="0.25">
      <c r="A90" s="6" t="s">
        <v>146</v>
      </c>
      <c r="B90" s="6" t="s">
        <v>147</v>
      </c>
      <c r="C90" s="16">
        <v>0</v>
      </c>
      <c r="D90" s="14">
        <v>7872.63</v>
      </c>
      <c r="E90" s="14">
        <v>7872.63</v>
      </c>
      <c r="F90" s="16">
        <v>0</v>
      </c>
    </row>
    <row r="91" spans="1:6" x14ac:dyDescent="0.25">
      <c r="A91" s="6" t="s">
        <v>148</v>
      </c>
      <c r="B91" s="6" t="s">
        <v>149</v>
      </c>
      <c r="C91" s="14">
        <v>3424.58</v>
      </c>
      <c r="D91" s="17">
        <v>63501.7</v>
      </c>
      <c r="E91" s="17">
        <v>54830.35</v>
      </c>
      <c r="F91" s="17">
        <v>12095.93</v>
      </c>
    </row>
    <row r="92" spans="1:6" x14ac:dyDescent="0.25">
      <c r="A92" s="6" t="s">
        <v>150</v>
      </c>
      <c r="B92" s="6" t="s">
        <v>151</v>
      </c>
      <c r="C92" s="18">
        <v>244890.47</v>
      </c>
      <c r="D92" s="18">
        <v>216415.72</v>
      </c>
      <c r="E92" s="18">
        <v>221031.34</v>
      </c>
      <c r="F92" s="18">
        <v>240274.85</v>
      </c>
    </row>
    <row r="93" spans="1:6" x14ac:dyDescent="0.25">
      <c r="A93" s="6" t="s">
        <v>142</v>
      </c>
      <c r="B93" s="6" t="s">
        <v>152</v>
      </c>
      <c r="C93" s="18">
        <v>250264.34</v>
      </c>
      <c r="D93" s="18">
        <v>299903.09000000003</v>
      </c>
      <c r="E93" s="18">
        <v>291504.94</v>
      </c>
      <c r="F93" s="18">
        <v>258662.49</v>
      </c>
    </row>
    <row r="94" spans="1:6" x14ac:dyDescent="0.25">
      <c r="A94" s="6" t="s">
        <v>153</v>
      </c>
      <c r="B94" s="6" t="s">
        <v>154</v>
      </c>
      <c r="C94" s="2"/>
      <c r="D94" s="2"/>
      <c r="E94" s="2"/>
      <c r="F94" s="2"/>
    </row>
    <row r="95" spans="1:6" x14ac:dyDescent="0.25">
      <c r="A95" s="6" t="s">
        <v>155</v>
      </c>
      <c r="B95" s="6" t="s">
        <v>156</v>
      </c>
      <c r="C95" s="14">
        <v>4170.58</v>
      </c>
      <c r="D95" s="17">
        <v>11827.55</v>
      </c>
      <c r="E95" s="14">
        <v>6356.49</v>
      </c>
      <c r="F95" s="14">
        <v>9641.64</v>
      </c>
    </row>
    <row r="96" spans="1:6" x14ac:dyDescent="0.25">
      <c r="A96" s="6" t="s">
        <v>153</v>
      </c>
      <c r="B96" s="6" t="s">
        <v>157</v>
      </c>
      <c r="C96" s="14">
        <v>4170.58</v>
      </c>
      <c r="D96" s="17">
        <v>11827.55</v>
      </c>
      <c r="E96" s="14">
        <v>6356.49</v>
      </c>
      <c r="F96" s="14">
        <v>9641.64</v>
      </c>
    </row>
    <row r="97" spans="1:6" x14ac:dyDescent="0.25">
      <c r="A97" s="6">
        <v>1.81</v>
      </c>
      <c r="B97" s="6" t="s">
        <v>158</v>
      </c>
      <c r="C97" s="18">
        <v>261479.69</v>
      </c>
      <c r="D97" s="18">
        <v>342887.13</v>
      </c>
      <c r="E97" s="18">
        <v>309052.32</v>
      </c>
      <c r="F97" s="18">
        <v>295314.5</v>
      </c>
    </row>
    <row r="98" spans="1:6" x14ac:dyDescent="0.25">
      <c r="A98" s="6">
        <v>1</v>
      </c>
      <c r="B98" s="6" t="s">
        <v>159</v>
      </c>
      <c r="C98" s="18">
        <v>743932.29</v>
      </c>
      <c r="D98" s="21">
        <v>3807050.59</v>
      </c>
      <c r="E98" s="21">
        <v>3306114.26</v>
      </c>
      <c r="F98" s="21">
        <v>1244868.6200000001</v>
      </c>
    </row>
    <row r="99" spans="1:6" ht="16.5" x14ac:dyDescent="0.25">
      <c r="A99" s="2"/>
      <c r="B99" s="2"/>
      <c r="C99" s="9" t="s">
        <v>1</v>
      </c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10" t="s">
        <v>160</v>
      </c>
    </row>
    <row r="101" spans="1:6" ht="16.5" x14ac:dyDescent="0.25">
      <c r="A101" s="2"/>
      <c r="B101" s="2"/>
      <c r="C101" s="9" t="s">
        <v>3</v>
      </c>
      <c r="D101" s="2"/>
      <c r="E101" s="2"/>
      <c r="F101" s="2"/>
    </row>
    <row r="102" spans="1:6" x14ac:dyDescent="0.25">
      <c r="A102" s="2"/>
      <c r="B102" s="2"/>
      <c r="C102" s="11" t="s">
        <v>4</v>
      </c>
      <c r="D102" s="2"/>
      <c r="E102" s="2"/>
      <c r="F102" s="2"/>
    </row>
    <row r="103" spans="1:6" x14ac:dyDescent="0.25">
      <c r="A103" s="2"/>
      <c r="B103" s="2"/>
      <c r="C103" s="12" t="s">
        <v>5</v>
      </c>
      <c r="D103" s="2"/>
      <c r="E103" s="2"/>
      <c r="F103" s="2"/>
    </row>
    <row r="104" spans="1:6" x14ac:dyDescent="0.25">
      <c r="A104" s="8" t="s">
        <v>6</v>
      </c>
      <c r="B104" s="8" t="s">
        <v>6</v>
      </c>
      <c r="C104" s="13" t="s">
        <v>7</v>
      </c>
      <c r="D104" s="13" t="s">
        <v>8</v>
      </c>
      <c r="E104" s="13" t="s">
        <v>9</v>
      </c>
      <c r="F104" s="13" t="s">
        <v>10</v>
      </c>
    </row>
    <row r="105" spans="1:6" x14ac:dyDescent="0.25">
      <c r="A105" s="6">
        <v>2</v>
      </c>
      <c r="B105" s="6" t="s">
        <v>161</v>
      </c>
      <c r="C105" s="2"/>
      <c r="D105" s="2"/>
      <c r="E105" s="2"/>
      <c r="F105" s="2"/>
    </row>
    <row r="106" spans="1:6" x14ac:dyDescent="0.25">
      <c r="A106" s="6">
        <v>2.0099999999999998</v>
      </c>
      <c r="B106" s="6" t="s">
        <v>162</v>
      </c>
      <c r="C106" s="2"/>
      <c r="D106" s="2"/>
      <c r="E106" s="2"/>
      <c r="F106" s="2"/>
    </row>
    <row r="107" spans="1:6" x14ac:dyDescent="0.25">
      <c r="A107" s="6" t="s">
        <v>163</v>
      </c>
      <c r="B107" s="6" t="s">
        <v>164</v>
      </c>
      <c r="C107" s="2"/>
      <c r="D107" s="2"/>
      <c r="E107" s="2"/>
      <c r="F107" s="2"/>
    </row>
    <row r="108" spans="1:6" x14ac:dyDescent="0.25">
      <c r="A108" s="6" t="s">
        <v>165</v>
      </c>
      <c r="B108" s="6" t="s">
        <v>166</v>
      </c>
      <c r="C108" s="23">
        <v>-5256.79</v>
      </c>
      <c r="D108" s="17">
        <v>64728.4</v>
      </c>
      <c r="E108" s="18">
        <v>111757.78</v>
      </c>
      <c r="F108" s="24">
        <v>-52286.17</v>
      </c>
    </row>
    <row r="109" spans="1:6" x14ac:dyDescent="0.25">
      <c r="A109" s="6" t="s">
        <v>167</v>
      </c>
      <c r="B109" s="6" t="s">
        <v>168</v>
      </c>
      <c r="C109" s="25">
        <v>-349841.39</v>
      </c>
      <c r="D109" s="18">
        <v>201817.62</v>
      </c>
      <c r="E109" s="18">
        <v>667471.11</v>
      </c>
      <c r="F109" s="25">
        <v>-815494.88</v>
      </c>
    </row>
    <row r="110" spans="1:6" x14ac:dyDescent="0.25">
      <c r="A110" s="6" t="s">
        <v>169</v>
      </c>
      <c r="B110" s="6" t="s">
        <v>170</v>
      </c>
      <c r="C110" s="23">
        <v>-3077</v>
      </c>
      <c r="D110" s="14">
        <v>2182.8000000000002</v>
      </c>
      <c r="E110" s="16">
        <v>0</v>
      </c>
      <c r="F110" s="26">
        <v>-894.2</v>
      </c>
    </row>
    <row r="111" spans="1:6" x14ac:dyDescent="0.25">
      <c r="A111" s="6" t="s">
        <v>171</v>
      </c>
      <c r="B111" s="6" t="s">
        <v>172</v>
      </c>
      <c r="C111" s="16">
        <v>0</v>
      </c>
      <c r="D111" s="14">
        <v>7566.75</v>
      </c>
      <c r="E111" s="14">
        <v>7566.75</v>
      </c>
      <c r="F111" s="16">
        <v>0</v>
      </c>
    </row>
    <row r="112" spans="1:6" x14ac:dyDescent="0.25">
      <c r="A112" s="6" t="s">
        <v>173</v>
      </c>
      <c r="B112" s="6" t="s">
        <v>174</v>
      </c>
      <c r="C112" s="26">
        <v>-782.66</v>
      </c>
      <c r="D112" s="15">
        <v>891.9</v>
      </c>
      <c r="E112" s="15">
        <v>109.24</v>
      </c>
      <c r="F112" s="16">
        <v>0</v>
      </c>
    </row>
    <row r="113" spans="1:6" x14ac:dyDescent="0.25">
      <c r="A113" s="6" t="s">
        <v>175</v>
      </c>
      <c r="B113" s="6" t="s">
        <v>176</v>
      </c>
      <c r="C113" s="26">
        <v>-291.64</v>
      </c>
      <c r="D113" s="15">
        <v>291.64999999999998</v>
      </c>
      <c r="E113" s="16">
        <v>0</v>
      </c>
      <c r="F113" s="16">
        <v>0.01</v>
      </c>
    </row>
    <row r="114" spans="1:6" x14ac:dyDescent="0.25">
      <c r="A114" s="6" t="s">
        <v>163</v>
      </c>
      <c r="B114" s="6" t="s">
        <v>177</v>
      </c>
      <c r="C114" s="25">
        <v>-359249.48</v>
      </c>
      <c r="D114" s="18">
        <v>277479.12</v>
      </c>
      <c r="E114" s="18">
        <v>786904.88</v>
      </c>
      <c r="F114" s="25">
        <v>-868675.24</v>
      </c>
    </row>
    <row r="115" spans="1:6" x14ac:dyDescent="0.25">
      <c r="A115" s="6" t="s">
        <v>178</v>
      </c>
      <c r="B115" s="6" t="s">
        <v>179</v>
      </c>
      <c r="C115" s="2"/>
      <c r="D115" s="2"/>
      <c r="E115" s="2"/>
      <c r="F115" s="2"/>
    </row>
    <row r="116" spans="1:6" x14ac:dyDescent="0.25">
      <c r="A116" s="6" t="s">
        <v>180</v>
      </c>
      <c r="B116" s="6" t="s">
        <v>181</v>
      </c>
      <c r="C116" s="22">
        <v>-77.400000000000006</v>
      </c>
      <c r="D116" s="15">
        <v>171.76</v>
      </c>
      <c r="E116" s="19">
        <v>97</v>
      </c>
      <c r="F116" s="20">
        <v>-2.64</v>
      </c>
    </row>
    <row r="117" spans="1:6" x14ac:dyDescent="0.25">
      <c r="A117" s="6" t="s">
        <v>182</v>
      </c>
      <c r="B117" s="6" t="s">
        <v>183</v>
      </c>
      <c r="C117" s="23">
        <v>-1788.76</v>
      </c>
      <c r="D117" s="14">
        <v>1268.94</v>
      </c>
      <c r="E117" s="16">
        <v>0</v>
      </c>
      <c r="F117" s="26">
        <v>-519.82000000000005</v>
      </c>
    </row>
    <row r="118" spans="1:6" x14ac:dyDescent="0.25">
      <c r="A118" s="6" t="s">
        <v>184</v>
      </c>
      <c r="B118" s="6" t="s">
        <v>185</v>
      </c>
      <c r="C118" s="19">
        <v>89.42</v>
      </c>
      <c r="D118" s="19">
        <v>43.36</v>
      </c>
      <c r="E118" s="19">
        <v>31.68</v>
      </c>
      <c r="F118" s="15">
        <v>101.1</v>
      </c>
    </row>
    <row r="119" spans="1:6" x14ac:dyDescent="0.25">
      <c r="A119" s="6" t="s">
        <v>186</v>
      </c>
      <c r="B119" s="6" t="s">
        <v>187</v>
      </c>
      <c r="C119" s="22">
        <v>-31.25</v>
      </c>
      <c r="D119" s="15">
        <v>108.42</v>
      </c>
      <c r="E119" s="19">
        <v>79.22</v>
      </c>
      <c r="F119" s="20">
        <v>-2.0499999999999998</v>
      </c>
    </row>
    <row r="120" spans="1:6" x14ac:dyDescent="0.25">
      <c r="A120" s="6" t="s">
        <v>188</v>
      </c>
      <c r="B120" s="6" t="s">
        <v>189</v>
      </c>
      <c r="C120" s="22">
        <v>-41.18</v>
      </c>
      <c r="D120" s="16">
        <v>5.42</v>
      </c>
      <c r="E120" s="16">
        <v>7.91</v>
      </c>
      <c r="F120" s="22">
        <v>-43.67</v>
      </c>
    </row>
    <row r="121" spans="1:6" x14ac:dyDescent="0.25">
      <c r="A121" s="6" t="s">
        <v>190</v>
      </c>
      <c r="B121" s="6" t="s">
        <v>191</v>
      </c>
      <c r="C121" s="20">
        <v>-6.25</v>
      </c>
      <c r="D121" s="19">
        <v>21.68</v>
      </c>
      <c r="E121" s="19">
        <v>15.85</v>
      </c>
      <c r="F121" s="20">
        <v>-0.42</v>
      </c>
    </row>
    <row r="122" spans="1:6" x14ac:dyDescent="0.25">
      <c r="A122" s="6" t="s">
        <v>192</v>
      </c>
      <c r="B122" s="6" t="s">
        <v>193</v>
      </c>
      <c r="C122" s="22">
        <v>-35.299999999999997</v>
      </c>
      <c r="D122" s="19">
        <v>81.739999999999995</v>
      </c>
      <c r="E122" s="19">
        <v>50.17</v>
      </c>
      <c r="F122" s="20">
        <v>-3.73</v>
      </c>
    </row>
    <row r="123" spans="1:6" x14ac:dyDescent="0.25">
      <c r="A123" s="6" t="s">
        <v>194</v>
      </c>
      <c r="B123" s="6" t="s">
        <v>195</v>
      </c>
      <c r="C123" s="22">
        <v>-65.069999999999993</v>
      </c>
      <c r="D123" s="15">
        <v>163.47999999999999</v>
      </c>
      <c r="E123" s="15">
        <v>100.41</v>
      </c>
      <c r="F123" s="20">
        <v>-2</v>
      </c>
    </row>
    <row r="124" spans="1:6" x14ac:dyDescent="0.25">
      <c r="A124" s="6" t="s">
        <v>196</v>
      </c>
      <c r="B124" s="6" t="s">
        <v>197</v>
      </c>
      <c r="C124" s="24">
        <v>-18755.97</v>
      </c>
      <c r="D124" s="14">
        <v>7319.63</v>
      </c>
      <c r="E124" s="14">
        <v>3790.88</v>
      </c>
      <c r="F124" s="24">
        <v>-15227.22</v>
      </c>
    </row>
    <row r="125" spans="1:6" x14ac:dyDescent="0.25">
      <c r="A125" s="6" t="s">
        <v>198</v>
      </c>
      <c r="B125" s="6" t="s">
        <v>199</v>
      </c>
      <c r="C125" s="26">
        <v>-235.61</v>
      </c>
      <c r="D125" s="15">
        <v>169.21</v>
      </c>
      <c r="E125" s="16">
        <v>0</v>
      </c>
      <c r="F125" s="22">
        <v>-66.400000000000006</v>
      </c>
    </row>
    <row r="126" spans="1:6" x14ac:dyDescent="0.25">
      <c r="A126" s="6" t="s">
        <v>178</v>
      </c>
      <c r="B126" s="6" t="s">
        <v>200</v>
      </c>
      <c r="C126" s="24">
        <v>-20947.37</v>
      </c>
      <c r="D126" s="14">
        <v>9353.64</v>
      </c>
      <c r="E126" s="14">
        <v>4173.12</v>
      </c>
      <c r="F126" s="24">
        <v>-15766.85</v>
      </c>
    </row>
    <row r="127" spans="1:6" x14ac:dyDescent="0.25">
      <c r="A127" s="6" t="s">
        <v>201</v>
      </c>
      <c r="B127" s="6" t="s">
        <v>202</v>
      </c>
      <c r="C127" s="2"/>
      <c r="D127" s="2"/>
      <c r="E127" s="2"/>
      <c r="F127" s="2"/>
    </row>
    <row r="128" spans="1:6" x14ac:dyDescent="0.25">
      <c r="A128" s="6" t="s">
        <v>203</v>
      </c>
      <c r="B128" s="6" t="s">
        <v>204</v>
      </c>
      <c r="C128" s="26">
        <v>-328.36</v>
      </c>
      <c r="D128" s="14">
        <v>1583.65</v>
      </c>
      <c r="E128" s="14">
        <v>1888.29</v>
      </c>
      <c r="F128" s="26">
        <v>-633</v>
      </c>
    </row>
    <row r="129" spans="1:6" x14ac:dyDescent="0.25">
      <c r="A129" s="6" t="s">
        <v>205</v>
      </c>
      <c r="B129" s="6" t="s">
        <v>206</v>
      </c>
      <c r="C129" s="26">
        <v>-117.63</v>
      </c>
      <c r="D129" s="14">
        <v>5269.06</v>
      </c>
      <c r="E129" s="14">
        <v>5393.03</v>
      </c>
      <c r="F129" s="26">
        <v>-241.6</v>
      </c>
    </row>
    <row r="130" spans="1:6" x14ac:dyDescent="0.25">
      <c r="A130" s="6" t="s">
        <v>207</v>
      </c>
      <c r="B130" s="6" t="s">
        <v>208</v>
      </c>
      <c r="C130" s="24">
        <v>-25806.07</v>
      </c>
      <c r="D130" s="17">
        <v>20313.03</v>
      </c>
      <c r="E130" s="16">
        <v>0</v>
      </c>
      <c r="F130" s="23">
        <v>-5493.04</v>
      </c>
    </row>
    <row r="131" spans="1:6" x14ac:dyDescent="0.25">
      <c r="A131" s="6" t="s">
        <v>209</v>
      </c>
      <c r="B131" s="6" t="s">
        <v>210</v>
      </c>
      <c r="C131" s="23">
        <v>-2079.41</v>
      </c>
      <c r="D131" s="14">
        <v>5779.87</v>
      </c>
      <c r="E131" s="14">
        <v>3980.33</v>
      </c>
      <c r="F131" s="26">
        <v>-279.87</v>
      </c>
    </row>
    <row r="132" spans="1:6" x14ac:dyDescent="0.25">
      <c r="A132" s="6" t="s">
        <v>211</v>
      </c>
      <c r="B132" s="6" t="s">
        <v>212</v>
      </c>
      <c r="C132" s="20">
        <v>-0.15</v>
      </c>
      <c r="D132" s="19">
        <v>95.64</v>
      </c>
      <c r="E132" s="19">
        <v>95.4</v>
      </c>
      <c r="F132" s="16">
        <v>0.09</v>
      </c>
    </row>
    <row r="133" spans="1:6" x14ac:dyDescent="0.25">
      <c r="A133" s="6" t="s">
        <v>213</v>
      </c>
      <c r="B133" s="6" t="s">
        <v>214</v>
      </c>
      <c r="C133" s="16">
        <v>0</v>
      </c>
      <c r="D133" s="15">
        <v>536.04</v>
      </c>
      <c r="E133" s="15">
        <v>569.74</v>
      </c>
      <c r="F133" s="22">
        <v>-33.700000000000003</v>
      </c>
    </row>
    <row r="134" spans="1:6" x14ac:dyDescent="0.25">
      <c r="A134" s="6" t="s">
        <v>215</v>
      </c>
      <c r="B134" s="6" t="s">
        <v>216</v>
      </c>
      <c r="C134" s="26">
        <v>-149.72</v>
      </c>
      <c r="D134" s="14">
        <v>1584.98</v>
      </c>
      <c r="E134" s="14">
        <v>1446.74</v>
      </c>
      <c r="F134" s="22">
        <v>-11.48</v>
      </c>
    </row>
    <row r="135" spans="1:6" x14ac:dyDescent="0.25">
      <c r="A135" s="6" t="s">
        <v>201</v>
      </c>
      <c r="B135" s="6" t="s">
        <v>217</v>
      </c>
      <c r="C135" s="24">
        <v>-28481.34</v>
      </c>
      <c r="D135" s="17">
        <v>35162.269999999997</v>
      </c>
      <c r="E135" s="17">
        <v>13373.53</v>
      </c>
      <c r="F135" s="23">
        <v>-6692.6</v>
      </c>
    </row>
    <row r="136" spans="1:6" x14ac:dyDescent="0.25">
      <c r="A136" s="6" t="s">
        <v>218</v>
      </c>
      <c r="B136" s="6" t="s">
        <v>219</v>
      </c>
      <c r="C136" s="2"/>
      <c r="D136" s="2"/>
      <c r="E136" s="2"/>
      <c r="F136" s="2"/>
    </row>
    <row r="137" spans="1:6" x14ac:dyDescent="0.25">
      <c r="A137" s="6" t="s">
        <v>220</v>
      </c>
      <c r="B137" s="6" t="s">
        <v>221</v>
      </c>
      <c r="C137" s="16">
        <v>0</v>
      </c>
      <c r="D137" s="14">
        <v>4982.3900000000003</v>
      </c>
      <c r="E137" s="14">
        <v>4982.8999999999996</v>
      </c>
      <c r="F137" s="20">
        <v>-0.51</v>
      </c>
    </row>
    <row r="138" spans="1:6" x14ac:dyDescent="0.25">
      <c r="A138" s="6" t="s">
        <v>222</v>
      </c>
      <c r="B138" s="6" t="s">
        <v>223</v>
      </c>
      <c r="C138" s="16">
        <v>0</v>
      </c>
      <c r="D138" s="15">
        <v>638.79</v>
      </c>
      <c r="E138" s="14">
        <v>2012.25</v>
      </c>
      <c r="F138" s="23">
        <v>-1373.46</v>
      </c>
    </row>
    <row r="139" spans="1:6" x14ac:dyDescent="0.25">
      <c r="A139" s="6" t="s">
        <v>224</v>
      </c>
      <c r="B139" s="6" t="s">
        <v>225</v>
      </c>
      <c r="C139" s="16">
        <v>0</v>
      </c>
      <c r="D139" s="15">
        <v>258.10000000000002</v>
      </c>
      <c r="E139" s="15">
        <v>441.96</v>
      </c>
      <c r="F139" s="26">
        <v>-183.86</v>
      </c>
    </row>
    <row r="140" spans="1:6" x14ac:dyDescent="0.25">
      <c r="A140" s="6" t="s">
        <v>218</v>
      </c>
      <c r="B140" s="6" t="s">
        <v>226</v>
      </c>
      <c r="C140" s="16">
        <v>0</v>
      </c>
      <c r="D140" s="14">
        <v>5879.28</v>
      </c>
      <c r="E140" s="14">
        <v>7437.11</v>
      </c>
      <c r="F140" s="23">
        <v>-1557.83</v>
      </c>
    </row>
    <row r="141" spans="1:6" x14ac:dyDescent="0.25">
      <c r="A141" s="6" t="s">
        <v>227</v>
      </c>
      <c r="B141" s="6" t="s">
        <v>228</v>
      </c>
      <c r="C141" s="2"/>
      <c r="D141" s="2"/>
      <c r="E141" s="2"/>
      <c r="F141" s="2"/>
    </row>
    <row r="142" spans="1:6" x14ac:dyDescent="0.25">
      <c r="A142" s="6" t="s">
        <v>229</v>
      </c>
      <c r="B142" s="6" t="s">
        <v>230</v>
      </c>
      <c r="C142" s="16">
        <v>0</v>
      </c>
      <c r="D142" s="16">
        <v>0</v>
      </c>
      <c r="E142" s="17">
        <v>99830.95</v>
      </c>
      <c r="F142" s="24">
        <v>-99830.95</v>
      </c>
    </row>
    <row r="143" spans="1:6" x14ac:dyDescent="0.25">
      <c r="A143" s="6" t="s">
        <v>231</v>
      </c>
      <c r="B143" s="6" t="s">
        <v>232</v>
      </c>
      <c r="C143" s="16">
        <v>0</v>
      </c>
      <c r="D143" s="16">
        <v>0</v>
      </c>
      <c r="E143" s="14">
        <v>4930.53</v>
      </c>
      <c r="F143" s="23">
        <v>-4930.53</v>
      </c>
    </row>
    <row r="144" spans="1:6" x14ac:dyDescent="0.25">
      <c r="A144" s="6" t="s">
        <v>227</v>
      </c>
      <c r="B144" s="6" t="s">
        <v>233</v>
      </c>
      <c r="C144" s="16">
        <v>0</v>
      </c>
      <c r="D144" s="16">
        <v>0</v>
      </c>
      <c r="E144" s="18">
        <v>104761.48</v>
      </c>
      <c r="F144" s="25">
        <v>-104761.48</v>
      </c>
    </row>
    <row r="145" spans="1:6" x14ac:dyDescent="0.25">
      <c r="A145" s="6" t="s">
        <v>234</v>
      </c>
      <c r="B145" s="6" t="s">
        <v>235</v>
      </c>
      <c r="C145" s="2"/>
      <c r="D145" s="2"/>
      <c r="E145" s="2"/>
      <c r="F145" s="2"/>
    </row>
    <row r="146" spans="1:6" x14ac:dyDescent="0.25">
      <c r="A146" s="6" t="s">
        <v>236</v>
      </c>
      <c r="B146" s="6" t="s">
        <v>237</v>
      </c>
      <c r="C146" s="16">
        <v>0</v>
      </c>
      <c r="D146" s="17">
        <v>30365.63</v>
      </c>
      <c r="E146" s="18">
        <v>303168.90000000002</v>
      </c>
      <c r="F146" s="25">
        <v>-272803.27</v>
      </c>
    </row>
    <row r="147" spans="1:6" x14ac:dyDescent="0.25">
      <c r="A147" s="6" t="s">
        <v>238</v>
      </c>
      <c r="B147" s="6" t="s">
        <v>239</v>
      </c>
      <c r="C147" s="25">
        <v>-216516.1</v>
      </c>
      <c r="D147" s="17">
        <v>73511.789999999994</v>
      </c>
      <c r="E147" s="18">
        <v>201465.78</v>
      </c>
      <c r="F147" s="25">
        <v>-344470.09</v>
      </c>
    </row>
    <row r="148" spans="1:6" ht="16.5" x14ac:dyDescent="0.25">
      <c r="A148" s="2"/>
      <c r="B148" s="2"/>
      <c r="C148" s="9" t="s">
        <v>1</v>
      </c>
      <c r="D148" s="2"/>
      <c r="E148" s="2"/>
      <c r="F148" s="2"/>
    </row>
    <row r="149" spans="1:6" x14ac:dyDescent="0.25">
      <c r="A149" s="2"/>
      <c r="B149" s="2"/>
      <c r="C149" s="2"/>
      <c r="D149" s="2"/>
      <c r="E149" s="2"/>
      <c r="F149" s="10" t="s">
        <v>240</v>
      </c>
    </row>
    <row r="150" spans="1:6" ht="16.5" x14ac:dyDescent="0.25">
      <c r="A150" s="2"/>
      <c r="B150" s="2"/>
      <c r="C150" s="9" t="s">
        <v>3</v>
      </c>
      <c r="D150" s="2"/>
      <c r="E150" s="2"/>
      <c r="F150" s="2"/>
    </row>
    <row r="151" spans="1:6" x14ac:dyDescent="0.25">
      <c r="A151" s="2"/>
      <c r="B151" s="2"/>
      <c r="C151" s="11" t="s">
        <v>4</v>
      </c>
      <c r="D151" s="2"/>
      <c r="E151" s="2"/>
      <c r="F151" s="2"/>
    </row>
    <row r="152" spans="1:6" x14ac:dyDescent="0.25">
      <c r="A152" s="2"/>
      <c r="B152" s="2"/>
      <c r="C152" s="12" t="s">
        <v>5</v>
      </c>
      <c r="D152" s="2"/>
      <c r="E152" s="2"/>
      <c r="F152" s="2"/>
    </row>
    <row r="153" spans="1:6" x14ac:dyDescent="0.25">
      <c r="A153" s="8" t="s">
        <v>6</v>
      </c>
      <c r="B153" s="8" t="s">
        <v>6</v>
      </c>
      <c r="C153" s="13" t="s">
        <v>7</v>
      </c>
      <c r="D153" s="13" t="s">
        <v>8</v>
      </c>
      <c r="E153" s="13" t="s">
        <v>9</v>
      </c>
      <c r="F153" s="13" t="s">
        <v>10</v>
      </c>
    </row>
    <row r="154" spans="1:6" x14ac:dyDescent="0.25">
      <c r="A154" s="6" t="s">
        <v>234</v>
      </c>
      <c r="B154" s="6" t="s">
        <v>241</v>
      </c>
      <c r="C154" s="25">
        <v>-216516.1</v>
      </c>
      <c r="D154" s="18">
        <v>103877.42</v>
      </c>
      <c r="E154" s="18">
        <v>504634.68</v>
      </c>
      <c r="F154" s="25">
        <v>-617273.36</v>
      </c>
    </row>
    <row r="155" spans="1:6" x14ac:dyDescent="0.25">
      <c r="A155" s="6">
        <v>2.0099999999999998</v>
      </c>
      <c r="B155" s="6" t="s">
        <v>242</v>
      </c>
      <c r="C155" s="25">
        <v>-625194.29</v>
      </c>
      <c r="D155" s="18">
        <v>431751.73</v>
      </c>
      <c r="E155" s="21">
        <v>1421284.8</v>
      </c>
      <c r="F155" s="27">
        <v>-1614727.36</v>
      </c>
    </row>
    <row r="156" spans="1:6" x14ac:dyDescent="0.25">
      <c r="A156" s="6">
        <v>2.12</v>
      </c>
      <c r="B156" s="6" t="s">
        <v>243</v>
      </c>
      <c r="C156" s="2"/>
      <c r="D156" s="2"/>
      <c r="E156" s="2"/>
      <c r="F156" s="2"/>
    </row>
    <row r="157" spans="1:6" x14ac:dyDescent="0.25">
      <c r="A157" s="6" t="s">
        <v>244</v>
      </c>
      <c r="B157" s="6" t="s">
        <v>245</v>
      </c>
      <c r="C157" s="2"/>
      <c r="D157" s="2"/>
      <c r="E157" s="2"/>
      <c r="F157" s="2"/>
    </row>
    <row r="158" spans="1:6" x14ac:dyDescent="0.25">
      <c r="A158" s="6" t="s">
        <v>246</v>
      </c>
      <c r="B158" s="6" t="s">
        <v>247</v>
      </c>
      <c r="C158" s="23">
        <v>-6278.09</v>
      </c>
      <c r="D158" s="17">
        <v>32360.74</v>
      </c>
      <c r="E158" s="17">
        <v>32347.56</v>
      </c>
      <c r="F158" s="23">
        <v>-6264.91</v>
      </c>
    </row>
    <row r="159" spans="1:6" x14ac:dyDescent="0.25">
      <c r="A159" s="6" t="s">
        <v>248</v>
      </c>
      <c r="B159" s="6" t="s">
        <v>249</v>
      </c>
      <c r="C159" s="23">
        <v>-7591.28</v>
      </c>
      <c r="D159" s="14">
        <v>7591.28</v>
      </c>
      <c r="E159" s="16">
        <v>0</v>
      </c>
      <c r="F159" s="16">
        <v>0</v>
      </c>
    </row>
    <row r="160" spans="1:6" x14ac:dyDescent="0.25">
      <c r="A160" s="6" t="s">
        <v>250</v>
      </c>
      <c r="B160" s="6" t="s">
        <v>251</v>
      </c>
      <c r="C160" s="24">
        <v>-13500.66</v>
      </c>
      <c r="D160" s="14">
        <v>2530.4299999999998</v>
      </c>
      <c r="E160" s="17">
        <v>13234.58</v>
      </c>
      <c r="F160" s="24">
        <v>-24204.81</v>
      </c>
    </row>
    <row r="161" spans="1:6" x14ac:dyDescent="0.25">
      <c r="A161" s="6" t="s">
        <v>252</v>
      </c>
      <c r="B161" s="6" t="s">
        <v>253</v>
      </c>
      <c r="C161" s="24">
        <v>-20364.03</v>
      </c>
      <c r="D161" s="16">
        <v>0</v>
      </c>
      <c r="E161" s="14">
        <v>6191.33</v>
      </c>
      <c r="F161" s="24">
        <v>-26555.360000000001</v>
      </c>
    </row>
    <row r="162" spans="1:6" x14ac:dyDescent="0.25">
      <c r="A162" s="6" t="s">
        <v>244</v>
      </c>
      <c r="B162" s="6" t="s">
        <v>254</v>
      </c>
      <c r="C162" s="24">
        <v>-47734.06</v>
      </c>
      <c r="D162" s="17">
        <v>42482.45</v>
      </c>
      <c r="E162" s="17">
        <v>51773.47</v>
      </c>
      <c r="F162" s="24">
        <v>-57025.08</v>
      </c>
    </row>
    <row r="163" spans="1:6" x14ac:dyDescent="0.25">
      <c r="A163" s="6" t="s">
        <v>255</v>
      </c>
      <c r="B163" s="6" t="s">
        <v>256</v>
      </c>
      <c r="C163" s="2"/>
      <c r="D163" s="2"/>
      <c r="E163" s="2"/>
      <c r="F163" s="2"/>
    </row>
    <row r="164" spans="1:6" x14ac:dyDescent="0.25">
      <c r="A164" s="6" t="s">
        <v>257</v>
      </c>
      <c r="B164" s="6" t="s">
        <v>258</v>
      </c>
      <c r="C164" s="16">
        <v>0</v>
      </c>
      <c r="D164" s="16">
        <v>0</v>
      </c>
      <c r="E164" s="14">
        <v>1255.0899999999999</v>
      </c>
      <c r="F164" s="23">
        <v>-1255.0899999999999</v>
      </c>
    </row>
    <row r="165" spans="1:6" x14ac:dyDescent="0.25">
      <c r="A165" s="6" t="s">
        <v>259</v>
      </c>
      <c r="B165" s="6" t="s">
        <v>260</v>
      </c>
      <c r="C165" s="16">
        <v>0</v>
      </c>
      <c r="D165" s="16">
        <v>0</v>
      </c>
      <c r="E165" s="15">
        <v>627.54</v>
      </c>
      <c r="F165" s="26">
        <v>-627.54</v>
      </c>
    </row>
    <row r="166" spans="1:6" x14ac:dyDescent="0.25">
      <c r="A166" s="6" t="s">
        <v>255</v>
      </c>
      <c r="B166" s="6" t="s">
        <v>261</v>
      </c>
      <c r="C166" s="16">
        <v>0</v>
      </c>
      <c r="D166" s="16">
        <v>0</v>
      </c>
      <c r="E166" s="14">
        <v>1882.63</v>
      </c>
      <c r="F166" s="23">
        <v>-1882.63</v>
      </c>
    </row>
    <row r="167" spans="1:6" x14ac:dyDescent="0.25">
      <c r="A167" s="6">
        <v>2.12</v>
      </c>
      <c r="B167" s="6" t="s">
        <v>262</v>
      </c>
      <c r="C167" s="24">
        <v>-47734.06</v>
      </c>
      <c r="D167" s="17">
        <v>42482.45</v>
      </c>
      <c r="E167" s="17">
        <v>53656.1</v>
      </c>
      <c r="F167" s="24">
        <v>-58907.71</v>
      </c>
    </row>
    <row r="168" spans="1:6" x14ac:dyDescent="0.25">
      <c r="A168" s="6">
        <v>2.81</v>
      </c>
      <c r="B168" s="6" t="s">
        <v>263</v>
      </c>
      <c r="C168" s="2"/>
      <c r="D168" s="2"/>
      <c r="E168" s="2"/>
      <c r="F168" s="2"/>
    </row>
    <row r="169" spans="1:6" x14ac:dyDescent="0.25">
      <c r="A169" s="6" t="s">
        <v>264</v>
      </c>
      <c r="B169" s="6" t="s">
        <v>265</v>
      </c>
      <c r="C169" s="2"/>
      <c r="D169" s="2"/>
      <c r="E169" s="2"/>
      <c r="F169" s="2"/>
    </row>
    <row r="170" spans="1:6" x14ac:dyDescent="0.25">
      <c r="A170" s="6" t="s">
        <v>266</v>
      </c>
      <c r="B170" s="6" t="s">
        <v>267</v>
      </c>
      <c r="C170" s="24">
        <v>-35308.400000000001</v>
      </c>
      <c r="D170" s="18">
        <v>353244.94</v>
      </c>
      <c r="E170" s="18">
        <v>366591.37</v>
      </c>
      <c r="F170" s="24">
        <v>-48654.83</v>
      </c>
    </row>
    <row r="171" spans="1:6" x14ac:dyDescent="0.25">
      <c r="A171" s="6" t="s">
        <v>264</v>
      </c>
      <c r="B171" s="6" t="s">
        <v>268</v>
      </c>
      <c r="C171" s="24">
        <v>-35308.400000000001</v>
      </c>
      <c r="D171" s="18">
        <v>353244.94</v>
      </c>
      <c r="E171" s="18">
        <v>366591.37</v>
      </c>
      <c r="F171" s="24">
        <v>-48654.83</v>
      </c>
    </row>
    <row r="172" spans="1:6" x14ac:dyDescent="0.25">
      <c r="A172" s="6">
        <v>2.81</v>
      </c>
      <c r="B172" s="6" t="s">
        <v>269</v>
      </c>
      <c r="C172" s="24">
        <v>-35308.400000000001</v>
      </c>
      <c r="D172" s="18">
        <v>353244.94</v>
      </c>
      <c r="E172" s="18">
        <v>366591.37</v>
      </c>
      <c r="F172" s="24">
        <v>-48654.83</v>
      </c>
    </row>
    <row r="173" spans="1:6" x14ac:dyDescent="0.25">
      <c r="A173" s="6">
        <v>2</v>
      </c>
      <c r="B173" s="6" t="s">
        <v>270</v>
      </c>
      <c r="C173" s="25">
        <v>-708236.75</v>
      </c>
      <c r="D173" s="18">
        <v>827479.12</v>
      </c>
      <c r="E173" s="21">
        <v>1841532.27</v>
      </c>
      <c r="F173" s="27">
        <v>-1722289.9</v>
      </c>
    </row>
    <row r="174" spans="1:6" x14ac:dyDescent="0.25">
      <c r="A174" s="6">
        <v>3</v>
      </c>
      <c r="B174" s="6" t="s">
        <v>271</v>
      </c>
      <c r="C174" s="2"/>
      <c r="D174" s="2"/>
      <c r="E174" s="2"/>
      <c r="F174" s="2"/>
    </row>
    <row r="175" spans="1:6" x14ac:dyDescent="0.25">
      <c r="A175" s="6">
        <v>3.01</v>
      </c>
      <c r="B175" s="6" t="s">
        <v>272</v>
      </c>
      <c r="C175" s="2"/>
      <c r="D175" s="2"/>
      <c r="E175" s="2"/>
      <c r="F175" s="2"/>
    </row>
    <row r="176" spans="1:6" x14ac:dyDescent="0.25">
      <c r="A176" s="6" t="s">
        <v>273</v>
      </c>
      <c r="B176" s="6" t="s">
        <v>274</v>
      </c>
      <c r="C176" s="2"/>
      <c r="D176" s="2"/>
      <c r="E176" s="2"/>
      <c r="F176" s="2"/>
    </row>
    <row r="177" spans="1:6" x14ac:dyDescent="0.25">
      <c r="A177" s="6" t="s">
        <v>275</v>
      </c>
      <c r="B177" s="6" t="s">
        <v>276</v>
      </c>
      <c r="C177" s="20">
        <v>-0.01</v>
      </c>
      <c r="D177" s="16">
        <v>0</v>
      </c>
      <c r="E177" s="16">
        <v>0</v>
      </c>
      <c r="F177" s="20">
        <v>-0.01</v>
      </c>
    </row>
    <row r="178" spans="1:6" x14ac:dyDescent="0.25">
      <c r="A178" s="6" t="s">
        <v>273</v>
      </c>
      <c r="B178" s="6" t="s">
        <v>277</v>
      </c>
      <c r="C178" s="20">
        <v>-0.01</v>
      </c>
      <c r="D178" s="16">
        <v>0</v>
      </c>
      <c r="E178" s="16">
        <v>0</v>
      </c>
      <c r="F178" s="20">
        <v>-0.01</v>
      </c>
    </row>
    <row r="179" spans="1:6" x14ac:dyDescent="0.25">
      <c r="A179" s="6" t="s">
        <v>278</v>
      </c>
      <c r="B179" s="6" t="s">
        <v>279</v>
      </c>
      <c r="C179" s="2"/>
      <c r="D179" s="2"/>
      <c r="E179" s="2"/>
      <c r="F179" s="2"/>
    </row>
    <row r="180" spans="1:6" x14ac:dyDescent="0.25">
      <c r="A180" s="6" t="s">
        <v>280</v>
      </c>
      <c r="B180" s="6" t="s">
        <v>281</v>
      </c>
      <c r="C180" s="16">
        <v>0</v>
      </c>
      <c r="D180" s="19">
        <v>10</v>
      </c>
      <c r="E180" s="16">
        <v>0</v>
      </c>
      <c r="F180" s="19">
        <v>10</v>
      </c>
    </row>
    <row r="181" spans="1:6" x14ac:dyDescent="0.25">
      <c r="A181" s="6" t="s">
        <v>278</v>
      </c>
      <c r="B181" s="6" t="s">
        <v>282</v>
      </c>
      <c r="C181" s="16">
        <v>0</v>
      </c>
      <c r="D181" s="19">
        <v>10</v>
      </c>
      <c r="E181" s="16">
        <v>0</v>
      </c>
      <c r="F181" s="19">
        <v>10</v>
      </c>
    </row>
    <row r="182" spans="1:6" x14ac:dyDescent="0.25">
      <c r="A182" s="6" t="s">
        <v>283</v>
      </c>
      <c r="B182" s="6" t="s">
        <v>284</v>
      </c>
      <c r="C182" s="2"/>
      <c r="D182" s="2"/>
      <c r="E182" s="2"/>
      <c r="F182" s="2"/>
    </row>
    <row r="183" spans="1:6" x14ac:dyDescent="0.25">
      <c r="A183" s="6" t="s">
        <v>285</v>
      </c>
      <c r="B183" s="6" t="s">
        <v>286</v>
      </c>
      <c r="C183" s="24">
        <v>-34031.300000000003</v>
      </c>
      <c r="D183" s="16">
        <v>0</v>
      </c>
      <c r="E183" s="16">
        <v>0</v>
      </c>
      <c r="F183" s="24">
        <v>-34031.300000000003</v>
      </c>
    </row>
    <row r="184" spans="1:6" x14ac:dyDescent="0.25">
      <c r="A184" s="6" t="s">
        <v>283</v>
      </c>
      <c r="B184" s="6" t="s">
        <v>287</v>
      </c>
      <c r="C184" s="24">
        <v>-34031.300000000003</v>
      </c>
      <c r="D184" s="16">
        <v>0</v>
      </c>
      <c r="E184" s="16">
        <v>0</v>
      </c>
      <c r="F184" s="24">
        <v>-34031.300000000003</v>
      </c>
    </row>
    <row r="185" spans="1:6" x14ac:dyDescent="0.25">
      <c r="A185" s="6">
        <v>3.01</v>
      </c>
      <c r="B185" s="6" t="s">
        <v>288</v>
      </c>
      <c r="C185" s="24">
        <v>-34031.31</v>
      </c>
      <c r="D185" s="19">
        <v>10</v>
      </c>
      <c r="E185" s="16">
        <v>0</v>
      </c>
      <c r="F185" s="24">
        <v>-34021.31</v>
      </c>
    </row>
    <row r="186" spans="1:6" x14ac:dyDescent="0.25">
      <c r="A186" s="6">
        <v>3</v>
      </c>
      <c r="B186" s="6" t="s">
        <v>289</v>
      </c>
      <c r="C186" s="24">
        <v>-34031.31</v>
      </c>
      <c r="D186" s="19">
        <v>10</v>
      </c>
      <c r="E186" s="16">
        <v>0</v>
      </c>
      <c r="F186" s="24">
        <v>-34021.31</v>
      </c>
    </row>
    <row r="187" spans="1:6" x14ac:dyDescent="0.25">
      <c r="A187" s="6">
        <v>4</v>
      </c>
      <c r="B187" s="6" t="s">
        <v>290</v>
      </c>
      <c r="C187" s="2"/>
      <c r="D187" s="2"/>
      <c r="E187" s="2"/>
      <c r="F187" s="2"/>
    </row>
    <row r="188" spans="1:6" x14ac:dyDescent="0.25">
      <c r="A188" s="6">
        <v>4.01</v>
      </c>
      <c r="B188" s="6" t="s">
        <v>291</v>
      </c>
      <c r="C188" s="2"/>
      <c r="D188" s="2"/>
      <c r="E188" s="2"/>
      <c r="F188" s="2"/>
    </row>
    <row r="189" spans="1:6" x14ac:dyDescent="0.25">
      <c r="A189" s="6" t="s">
        <v>292</v>
      </c>
      <c r="B189" s="6" t="s">
        <v>293</v>
      </c>
      <c r="C189" s="2"/>
      <c r="D189" s="2"/>
      <c r="E189" s="2"/>
      <c r="F189" s="2"/>
    </row>
    <row r="190" spans="1:6" x14ac:dyDescent="0.25">
      <c r="A190" s="6" t="s">
        <v>294</v>
      </c>
      <c r="B190" s="6" t="s">
        <v>295</v>
      </c>
      <c r="C190" s="16">
        <v>0</v>
      </c>
      <c r="D190" s="16">
        <v>0</v>
      </c>
      <c r="E190" s="14">
        <v>7140.84</v>
      </c>
      <c r="F190" s="23">
        <v>-7140.84</v>
      </c>
    </row>
    <row r="191" spans="1:6" x14ac:dyDescent="0.25">
      <c r="A191" s="6" t="s">
        <v>296</v>
      </c>
      <c r="B191" s="6" t="s">
        <v>297</v>
      </c>
      <c r="C191" s="16">
        <v>0</v>
      </c>
      <c r="D191" s="16">
        <v>0</v>
      </c>
      <c r="E191" s="18">
        <v>450518.5</v>
      </c>
      <c r="F191" s="25">
        <v>-450518.5</v>
      </c>
    </row>
    <row r="192" spans="1:6" x14ac:dyDescent="0.25">
      <c r="A192" s="6" t="s">
        <v>298</v>
      </c>
      <c r="B192" s="6" t="s">
        <v>299</v>
      </c>
      <c r="C192" s="16">
        <v>0</v>
      </c>
      <c r="D192" s="19">
        <v>15</v>
      </c>
      <c r="E192" s="16">
        <v>0</v>
      </c>
      <c r="F192" s="19">
        <v>15</v>
      </c>
    </row>
    <row r="193" spans="1:6" x14ac:dyDescent="0.25">
      <c r="A193" s="6" t="s">
        <v>292</v>
      </c>
      <c r="B193" s="6" t="s">
        <v>300</v>
      </c>
      <c r="C193" s="16">
        <v>0</v>
      </c>
      <c r="D193" s="19">
        <v>15</v>
      </c>
      <c r="E193" s="18">
        <v>457659.34</v>
      </c>
      <c r="F193" s="25">
        <v>-457644.34</v>
      </c>
    </row>
    <row r="194" spans="1:6" x14ac:dyDescent="0.25">
      <c r="A194" s="6">
        <v>4.01</v>
      </c>
      <c r="B194" s="6" t="s">
        <v>301</v>
      </c>
      <c r="C194" s="16">
        <v>0</v>
      </c>
      <c r="D194" s="19">
        <v>15</v>
      </c>
      <c r="E194" s="18">
        <v>457659.34</v>
      </c>
      <c r="F194" s="25">
        <v>-457644.34</v>
      </c>
    </row>
    <row r="195" spans="1:6" x14ac:dyDescent="0.25">
      <c r="A195" s="6">
        <v>4.8099999999999996</v>
      </c>
      <c r="B195" s="6" t="s">
        <v>302</v>
      </c>
      <c r="C195" s="2"/>
      <c r="D195" s="2"/>
      <c r="E195" s="2"/>
      <c r="F195" s="2"/>
    </row>
    <row r="196" spans="1:6" x14ac:dyDescent="0.25">
      <c r="A196" s="6" t="s">
        <v>303</v>
      </c>
      <c r="B196" s="6" t="s">
        <v>304</v>
      </c>
      <c r="C196" s="2"/>
      <c r="D196" s="2"/>
      <c r="E196" s="2"/>
      <c r="F196" s="2"/>
    </row>
    <row r="197" spans="1:6" ht="16.5" x14ac:dyDescent="0.25">
      <c r="A197" s="2"/>
      <c r="B197" s="2"/>
      <c r="C197" s="9" t="s">
        <v>1</v>
      </c>
      <c r="D197" s="2"/>
      <c r="E197" s="2"/>
      <c r="F197" s="2"/>
    </row>
    <row r="198" spans="1:6" x14ac:dyDescent="0.25">
      <c r="A198" s="2"/>
      <c r="B198" s="2"/>
      <c r="C198" s="2"/>
      <c r="D198" s="2"/>
      <c r="E198" s="2"/>
      <c r="F198" s="10" t="s">
        <v>305</v>
      </c>
    </row>
    <row r="199" spans="1:6" ht="16.5" x14ac:dyDescent="0.25">
      <c r="A199" s="2"/>
      <c r="B199" s="2"/>
      <c r="C199" s="9" t="s">
        <v>3</v>
      </c>
      <c r="D199" s="2"/>
      <c r="E199" s="2"/>
      <c r="F199" s="2"/>
    </row>
    <row r="200" spans="1:6" x14ac:dyDescent="0.25">
      <c r="A200" s="2"/>
      <c r="B200" s="2"/>
      <c r="C200" s="11" t="s">
        <v>4</v>
      </c>
      <c r="D200" s="2"/>
      <c r="E200" s="2"/>
      <c r="F200" s="2"/>
    </row>
    <row r="201" spans="1:6" x14ac:dyDescent="0.25">
      <c r="A201" s="2"/>
      <c r="B201" s="2"/>
      <c r="C201" s="12" t="s">
        <v>5</v>
      </c>
      <c r="D201" s="2"/>
      <c r="E201" s="2"/>
      <c r="F201" s="2"/>
    </row>
    <row r="202" spans="1:6" x14ac:dyDescent="0.25">
      <c r="A202" s="8" t="s">
        <v>6</v>
      </c>
      <c r="B202" s="8" t="s">
        <v>6</v>
      </c>
      <c r="C202" s="13" t="s">
        <v>7</v>
      </c>
      <c r="D202" s="13" t="s">
        <v>8</v>
      </c>
      <c r="E202" s="13" t="s">
        <v>9</v>
      </c>
      <c r="F202" s="13" t="s">
        <v>10</v>
      </c>
    </row>
    <row r="203" spans="1:6" x14ac:dyDescent="0.25">
      <c r="A203" s="6" t="s">
        <v>306</v>
      </c>
      <c r="B203" s="6" t="s">
        <v>307</v>
      </c>
      <c r="C203" s="16">
        <v>0</v>
      </c>
      <c r="D203" s="16">
        <v>0</v>
      </c>
      <c r="E203" s="15">
        <v>430.38</v>
      </c>
      <c r="F203" s="26">
        <v>-430.38</v>
      </c>
    </row>
    <row r="204" spans="1:6" x14ac:dyDescent="0.25">
      <c r="A204" s="6" t="s">
        <v>303</v>
      </c>
      <c r="B204" s="6" t="s">
        <v>308</v>
      </c>
      <c r="C204" s="16">
        <v>0</v>
      </c>
      <c r="D204" s="16">
        <v>0</v>
      </c>
      <c r="E204" s="15">
        <v>430.38</v>
      </c>
      <c r="F204" s="26">
        <v>-430.38</v>
      </c>
    </row>
    <row r="205" spans="1:6" x14ac:dyDescent="0.25">
      <c r="A205" s="6">
        <v>4.8099999999999996</v>
      </c>
      <c r="B205" s="6" t="s">
        <v>309</v>
      </c>
      <c r="C205" s="16">
        <v>0</v>
      </c>
      <c r="D205" s="16">
        <v>0</v>
      </c>
      <c r="E205" s="15">
        <v>430.38</v>
      </c>
      <c r="F205" s="26">
        <v>-430.38</v>
      </c>
    </row>
    <row r="206" spans="1:6" x14ac:dyDescent="0.25">
      <c r="A206" s="6">
        <v>4</v>
      </c>
      <c r="B206" s="6" t="s">
        <v>310</v>
      </c>
      <c r="C206" s="16">
        <v>0</v>
      </c>
      <c r="D206" s="19">
        <v>15</v>
      </c>
      <c r="E206" s="18">
        <v>458089.72</v>
      </c>
      <c r="F206" s="25">
        <v>-458074.72</v>
      </c>
    </row>
    <row r="207" spans="1:6" x14ac:dyDescent="0.25">
      <c r="A207" s="6">
        <v>5</v>
      </c>
      <c r="B207" s="6" t="s">
        <v>311</v>
      </c>
      <c r="C207" s="2"/>
      <c r="D207" s="2"/>
      <c r="E207" s="2"/>
      <c r="F207" s="2"/>
    </row>
    <row r="208" spans="1:6" x14ac:dyDescent="0.25">
      <c r="A208" s="6">
        <v>5.01</v>
      </c>
      <c r="B208" s="6" t="s">
        <v>312</v>
      </c>
      <c r="C208" s="2"/>
      <c r="D208" s="2"/>
      <c r="E208" s="2"/>
      <c r="F208" s="2"/>
    </row>
    <row r="209" spans="1:6" x14ac:dyDescent="0.25">
      <c r="A209" s="6" t="s">
        <v>313</v>
      </c>
      <c r="B209" s="6" t="s">
        <v>314</v>
      </c>
      <c r="C209" s="2"/>
      <c r="D209" s="2"/>
      <c r="E209" s="2"/>
      <c r="F209" s="2"/>
    </row>
    <row r="210" spans="1:6" x14ac:dyDescent="0.25">
      <c r="A210" s="6" t="s">
        <v>315</v>
      </c>
      <c r="B210" s="6" t="s">
        <v>316</v>
      </c>
      <c r="C210" s="16">
        <v>0</v>
      </c>
      <c r="D210" s="18">
        <v>381117.01</v>
      </c>
      <c r="E210" s="16">
        <v>0</v>
      </c>
      <c r="F210" s="18">
        <v>381117.01</v>
      </c>
    </row>
    <row r="211" spans="1:6" x14ac:dyDescent="0.25">
      <c r="A211" s="6" t="s">
        <v>317</v>
      </c>
      <c r="B211" s="6" t="s">
        <v>318</v>
      </c>
      <c r="C211" s="16">
        <v>0</v>
      </c>
      <c r="D211" s="17">
        <v>37796.79</v>
      </c>
      <c r="E211" s="16">
        <v>0</v>
      </c>
      <c r="F211" s="17">
        <v>37796.79</v>
      </c>
    </row>
    <row r="212" spans="1:6" x14ac:dyDescent="0.25">
      <c r="A212" s="6" t="s">
        <v>319</v>
      </c>
      <c r="B212" s="6" t="s">
        <v>320</v>
      </c>
      <c r="C212" s="16">
        <v>0</v>
      </c>
      <c r="D212" s="17">
        <v>11190.89</v>
      </c>
      <c r="E212" s="16">
        <v>0</v>
      </c>
      <c r="F212" s="17">
        <v>11190.89</v>
      </c>
    </row>
    <row r="213" spans="1:6" x14ac:dyDescent="0.25">
      <c r="A213" s="6" t="s">
        <v>313</v>
      </c>
      <c r="B213" s="6" t="s">
        <v>321</v>
      </c>
      <c r="C213" s="16">
        <v>0</v>
      </c>
      <c r="D213" s="18">
        <v>430104.69</v>
      </c>
      <c r="E213" s="16">
        <v>0</v>
      </c>
      <c r="F213" s="18">
        <v>430104.69</v>
      </c>
    </row>
    <row r="214" spans="1:6" x14ac:dyDescent="0.25">
      <c r="A214" s="6" t="s">
        <v>322</v>
      </c>
      <c r="B214" s="6" t="s">
        <v>323</v>
      </c>
      <c r="C214" s="2"/>
      <c r="D214" s="2"/>
      <c r="E214" s="2"/>
      <c r="F214" s="2"/>
    </row>
    <row r="215" spans="1:6" x14ac:dyDescent="0.25">
      <c r="A215" s="6" t="s">
        <v>324</v>
      </c>
      <c r="B215" s="6" t="s">
        <v>325</v>
      </c>
      <c r="C215" s="16">
        <v>0</v>
      </c>
      <c r="D215" s="17">
        <v>21526.92</v>
      </c>
      <c r="E215" s="16">
        <v>0</v>
      </c>
      <c r="F215" s="17">
        <v>21526.92</v>
      </c>
    </row>
    <row r="216" spans="1:6" x14ac:dyDescent="0.25">
      <c r="A216" s="6" t="s">
        <v>326</v>
      </c>
      <c r="B216" s="6" t="s">
        <v>327</v>
      </c>
      <c r="C216" s="16">
        <v>0</v>
      </c>
      <c r="D216" s="14">
        <v>8905.7099999999991</v>
      </c>
      <c r="E216" s="16">
        <v>0</v>
      </c>
      <c r="F216" s="14">
        <v>8905.7099999999991</v>
      </c>
    </row>
    <row r="217" spans="1:6" x14ac:dyDescent="0.25">
      <c r="A217" s="6" t="s">
        <v>328</v>
      </c>
      <c r="B217" s="6" t="s">
        <v>329</v>
      </c>
      <c r="C217" s="16">
        <v>0</v>
      </c>
      <c r="D217" s="14">
        <v>4119.74</v>
      </c>
      <c r="E217" s="16">
        <v>0</v>
      </c>
      <c r="F217" s="14">
        <v>4119.74</v>
      </c>
    </row>
    <row r="218" spans="1:6" x14ac:dyDescent="0.25">
      <c r="A218" s="6" t="s">
        <v>330</v>
      </c>
      <c r="B218" s="6" t="s">
        <v>331</v>
      </c>
      <c r="C218" s="16">
        <v>0</v>
      </c>
      <c r="D218" s="17">
        <v>39315.19</v>
      </c>
      <c r="E218" s="16">
        <v>0</v>
      </c>
      <c r="F218" s="17">
        <v>39315.19</v>
      </c>
    </row>
    <row r="219" spans="1:6" x14ac:dyDescent="0.25">
      <c r="A219" s="6" t="s">
        <v>332</v>
      </c>
      <c r="B219" s="6" t="s">
        <v>333</v>
      </c>
      <c r="C219" s="16">
        <v>0</v>
      </c>
      <c r="D219" s="14">
        <v>4558.97</v>
      </c>
      <c r="E219" s="16">
        <v>0</v>
      </c>
      <c r="F219" s="14">
        <v>4558.97</v>
      </c>
    </row>
    <row r="220" spans="1:6" x14ac:dyDescent="0.25">
      <c r="A220" s="6" t="s">
        <v>334</v>
      </c>
      <c r="B220" s="6" t="s">
        <v>335</v>
      </c>
      <c r="C220" s="16">
        <v>0</v>
      </c>
      <c r="D220" s="19">
        <v>26.14</v>
      </c>
      <c r="E220" s="16">
        <v>0</v>
      </c>
      <c r="F220" s="19">
        <v>26.14</v>
      </c>
    </row>
    <row r="221" spans="1:6" x14ac:dyDescent="0.25">
      <c r="A221" s="6" t="s">
        <v>322</v>
      </c>
      <c r="B221" s="6" t="s">
        <v>336</v>
      </c>
      <c r="C221" s="16">
        <v>0</v>
      </c>
      <c r="D221" s="17">
        <v>78452.67</v>
      </c>
      <c r="E221" s="16">
        <v>0</v>
      </c>
      <c r="F221" s="17">
        <v>78452.67</v>
      </c>
    </row>
    <row r="222" spans="1:6" x14ac:dyDescent="0.25">
      <c r="A222" s="6">
        <v>5.01</v>
      </c>
      <c r="B222" s="6" t="s">
        <v>337</v>
      </c>
      <c r="C222" s="16">
        <v>0</v>
      </c>
      <c r="D222" s="18">
        <v>508557.36</v>
      </c>
      <c r="E222" s="16">
        <v>0</v>
      </c>
      <c r="F222" s="18">
        <v>508557.36</v>
      </c>
    </row>
    <row r="223" spans="1:6" x14ac:dyDescent="0.25">
      <c r="A223" s="6">
        <v>5</v>
      </c>
      <c r="B223" s="6" t="s">
        <v>338</v>
      </c>
      <c r="C223" s="16">
        <v>0</v>
      </c>
      <c r="D223" s="18">
        <v>508557.36</v>
      </c>
      <c r="E223" s="16">
        <v>0</v>
      </c>
      <c r="F223" s="18">
        <v>508557.36</v>
      </c>
    </row>
    <row r="224" spans="1:6" x14ac:dyDescent="0.25">
      <c r="A224" s="6">
        <v>6</v>
      </c>
      <c r="B224" s="6" t="s">
        <v>339</v>
      </c>
      <c r="C224" s="2"/>
      <c r="D224" s="2"/>
      <c r="E224" s="2"/>
      <c r="F224" s="2"/>
    </row>
    <row r="225" spans="1:6" x14ac:dyDescent="0.25">
      <c r="A225" s="6">
        <v>6.01</v>
      </c>
      <c r="B225" s="6" t="s">
        <v>340</v>
      </c>
      <c r="C225" s="2"/>
      <c r="D225" s="2"/>
      <c r="E225" s="2"/>
      <c r="F225" s="2"/>
    </row>
    <row r="226" spans="1:6" x14ac:dyDescent="0.25">
      <c r="A226" s="6" t="s">
        <v>341</v>
      </c>
      <c r="B226" s="6" t="s">
        <v>342</v>
      </c>
      <c r="C226" s="2"/>
      <c r="D226" s="2"/>
      <c r="E226" s="2"/>
      <c r="F226" s="2"/>
    </row>
    <row r="227" spans="1:6" x14ac:dyDescent="0.25">
      <c r="A227" s="6" t="s">
        <v>343</v>
      </c>
      <c r="B227" s="6" t="s">
        <v>344</v>
      </c>
      <c r="C227" s="16">
        <v>0</v>
      </c>
      <c r="D227" s="14">
        <v>5144.34</v>
      </c>
      <c r="E227" s="16">
        <v>0</v>
      </c>
      <c r="F227" s="14">
        <v>5144.34</v>
      </c>
    </row>
    <row r="228" spans="1:6" x14ac:dyDescent="0.25">
      <c r="A228" s="6" t="s">
        <v>345</v>
      </c>
      <c r="B228" s="6" t="s">
        <v>346</v>
      </c>
      <c r="C228" s="16">
        <v>0</v>
      </c>
      <c r="D228" s="14">
        <v>1120.33</v>
      </c>
      <c r="E228" s="16">
        <v>2.33</v>
      </c>
      <c r="F228" s="14">
        <v>1118</v>
      </c>
    </row>
    <row r="229" spans="1:6" x14ac:dyDescent="0.25">
      <c r="A229" s="6" t="s">
        <v>347</v>
      </c>
      <c r="B229" s="6" t="s">
        <v>348</v>
      </c>
      <c r="C229" s="16">
        <v>0</v>
      </c>
      <c r="D229" s="15">
        <v>150.32</v>
      </c>
      <c r="E229" s="16">
        <v>0</v>
      </c>
      <c r="F229" s="15">
        <v>150.32</v>
      </c>
    </row>
    <row r="230" spans="1:6" x14ac:dyDescent="0.25">
      <c r="A230" s="6" t="s">
        <v>349</v>
      </c>
      <c r="B230" s="6" t="s">
        <v>350</v>
      </c>
      <c r="C230" s="16">
        <v>0</v>
      </c>
      <c r="D230" s="14">
        <v>1255.0899999999999</v>
      </c>
      <c r="E230" s="16">
        <v>0</v>
      </c>
      <c r="F230" s="14">
        <v>1255.0899999999999</v>
      </c>
    </row>
    <row r="231" spans="1:6" x14ac:dyDescent="0.25">
      <c r="A231" s="6" t="s">
        <v>351</v>
      </c>
      <c r="B231" s="6" t="s">
        <v>352</v>
      </c>
      <c r="C231" s="16">
        <v>0</v>
      </c>
      <c r="D231" s="15">
        <v>627.54</v>
      </c>
      <c r="E231" s="16">
        <v>0</v>
      </c>
      <c r="F231" s="15">
        <v>627.54</v>
      </c>
    </row>
    <row r="232" spans="1:6" x14ac:dyDescent="0.25">
      <c r="A232" s="6" t="s">
        <v>353</v>
      </c>
      <c r="B232" s="6" t="s">
        <v>354</v>
      </c>
      <c r="C232" s="16">
        <v>0</v>
      </c>
      <c r="D232" s="14">
        <v>2031.44</v>
      </c>
      <c r="E232" s="16">
        <v>0</v>
      </c>
      <c r="F232" s="14">
        <v>2031.44</v>
      </c>
    </row>
    <row r="233" spans="1:6" x14ac:dyDescent="0.25">
      <c r="A233" s="6" t="s">
        <v>355</v>
      </c>
      <c r="B233" s="6" t="s">
        <v>356</v>
      </c>
      <c r="C233" s="16">
        <v>0</v>
      </c>
      <c r="D233" s="15">
        <v>494.95</v>
      </c>
      <c r="E233" s="16">
        <v>0</v>
      </c>
      <c r="F233" s="15">
        <v>494.95</v>
      </c>
    </row>
    <row r="234" spans="1:6" x14ac:dyDescent="0.25">
      <c r="A234" s="6" t="s">
        <v>357</v>
      </c>
      <c r="B234" s="6" t="s">
        <v>358</v>
      </c>
      <c r="C234" s="16">
        <v>0</v>
      </c>
      <c r="D234" s="17">
        <v>20652.05</v>
      </c>
      <c r="E234" s="16">
        <v>0</v>
      </c>
      <c r="F234" s="17">
        <v>20652.05</v>
      </c>
    </row>
    <row r="235" spans="1:6" x14ac:dyDescent="0.25">
      <c r="A235" s="6" t="s">
        <v>341</v>
      </c>
      <c r="B235" s="6" t="s">
        <v>359</v>
      </c>
      <c r="C235" s="16">
        <v>0</v>
      </c>
      <c r="D235" s="17">
        <v>31476.06</v>
      </c>
      <c r="E235" s="16">
        <v>2.33</v>
      </c>
      <c r="F235" s="17">
        <v>31473.73</v>
      </c>
    </row>
    <row r="236" spans="1:6" x14ac:dyDescent="0.25">
      <c r="A236" s="6" t="s">
        <v>360</v>
      </c>
      <c r="B236" s="6" t="s">
        <v>361</v>
      </c>
      <c r="C236" s="2"/>
      <c r="D236" s="2"/>
      <c r="E236" s="2"/>
      <c r="F236" s="2"/>
    </row>
    <row r="237" spans="1:6" x14ac:dyDescent="0.25">
      <c r="A237" s="6" t="s">
        <v>362</v>
      </c>
      <c r="B237" s="6" t="s">
        <v>363</v>
      </c>
      <c r="C237" s="16">
        <v>0</v>
      </c>
      <c r="D237" s="15">
        <v>115.33</v>
      </c>
      <c r="E237" s="16">
        <v>0</v>
      </c>
      <c r="F237" s="15">
        <v>115.33</v>
      </c>
    </row>
    <row r="238" spans="1:6" x14ac:dyDescent="0.25">
      <c r="A238" s="6" t="s">
        <v>364</v>
      </c>
      <c r="B238" s="6" t="s">
        <v>365</v>
      </c>
      <c r="C238" s="16">
        <v>0</v>
      </c>
      <c r="D238" s="15">
        <v>150.58000000000001</v>
      </c>
      <c r="E238" s="16">
        <v>0</v>
      </c>
      <c r="F238" s="15">
        <v>150.58000000000001</v>
      </c>
    </row>
    <row r="239" spans="1:6" x14ac:dyDescent="0.25">
      <c r="A239" s="6" t="s">
        <v>366</v>
      </c>
      <c r="B239" s="6" t="s">
        <v>367</v>
      </c>
      <c r="C239" s="16">
        <v>0</v>
      </c>
      <c r="D239" s="19">
        <v>97</v>
      </c>
      <c r="E239" s="16">
        <v>0</v>
      </c>
      <c r="F239" s="19">
        <v>97</v>
      </c>
    </row>
    <row r="240" spans="1:6" x14ac:dyDescent="0.25">
      <c r="A240" s="6" t="s">
        <v>368</v>
      </c>
      <c r="B240" s="6" t="s">
        <v>369</v>
      </c>
      <c r="C240" s="16">
        <v>0</v>
      </c>
      <c r="D240" s="19">
        <v>19.329999999999998</v>
      </c>
      <c r="E240" s="16">
        <v>0</v>
      </c>
      <c r="F240" s="19">
        <v>19.329999999999998</v>
      </c>
    </row>
    <row r="241" spans="1:6" x14ac:dyDescent="0.25">
      <c r="A241" s="6" t="s">
        <v>360</v>
      </c>
      <c r="B241" s="6" t="s">
        <v>370</v>
      </c>
      <c r="C241" s="16">
        <v>0</v>
      </c>
      <c r="D241" s="15">
        <v>382.24</v>
      </c>
      <c r="E241" s="16">
        <v>0</v>
      </c>
      <c r="F241" s="15">
        <v>382.24</v>
      </c>
    </row>
    <row r="242" spans="1:6" x14ac:dyDescent="0.25">
      <c r="A242" s="6" t="s">
        <v>371</v>
      </c>
      <c r="B242" s="6" t="s">
        <v>372</v>
      </c>
      <c r="C242" s="2"/>
      <c r="D242" s="2"/>
      <c r="E242" s="2"/>
      <c r="F242" s="2"/>
    </row>
    <row r="243" spans="1:6" x14ac:dyDescent="0.25">
      <c r="A243" s="6" t="s">
        <v>373</v>
      </c>
      <c r="B243" s="6" t="s">
        <v>374</v>
      </c>
      <c r="C243" s="16">
        <v>0</v>
      </c>
      <c r="D243" s="15">
        <v>920.88</v>
      </c>
      <c r="E243" s="16">
        <v>0</v>
      </c>
      <c r="F243" s="15">
        <v>920.88</v>
      </c>
    </row>
    <row r="244" spans="1:6" x14ac:dyDescent="0.25">
      <c r="A244" s="6" t="s">
        <v>375</v>
      </c>
      <c r="B244" s="6" t="s">
        <v>376</v>
      </c>
      <c r="C244" s="16">
        <v>0</v>
      </c>
      <c r="D244" s="15">
        <v>535.86</v>
      </c>
      <c r="E244" s="16">
        <v>0</v>
      </c>
      <c r="F244" s="15">
        <v>535.86</v>
      </c>
    </row>
    <row r="245" spans="1:6" x14ac:dyDescent="0.25">
      <c r="A245" s="6" t="s">
        <v>377</v>
      </c>
      <c r="B245" s="6" t="s">
        <v>378</v>
      </c>
      <c r="C245" s="16">
        <v>0</v>
      </c>
      <c r="D245" s="15">
        <v>565.54999999999995</v>
      </c>
      <c r="E245" s="16">
        <v>0</v>
      </c>
      <c r="F245" s="15">
        <v>565.54999999999995</v>
      </c>
    </row>
    <row r="246" spans="1:6" ht="16.5" x14ac:dyDescent="0.25">
      <c r="A246" s="2"/>
      <c r="B246" s="2"/>
      <c r="C246" s="9" t="s">
        <v>1</v>
      </c>
      <c r="D246" s="2"/>
      <c r="E246" s="2"/>
      <c r="F246" s="2"/>
    </row>
    <row r="247" spans="1:6" x14ac:dyDescent="0.25">
      <c r="A247" s="2"/>
      <c r="B247" s="2"/>
      <c r="C247" s="2"/>
      <c r="D247" s="2"/>
      <c r="E247" s="2"/>
      <c r="F247" s="10" t="s">
        <v>379</v>
      </c>
    </row>
    <row r="248" spans="1:6" ht="16.5" x14ac:dyDescent="0.25">
      <c r="A248" s="2"/>
      <c r="B248" s="2"/>
      <c r="C248" s="9" t="s">
        <v>3</v>
      </c>
      <c r="D248" s="2"/>
      <c r="E248" s="2"/>
      <c r="F248" s="2"/>
    </row>
    <row r="249" spans="1:6" x14ac:dyDescent="0.25">
      <c r="A249" s="2"/>
      <c r="B249" s="2"/>
      <c r="C249" s="11" t="s">
        <v>4</v>
      </c>
      <c r="D249" s="2"/>
      <c r="E249" s="2"/>
      <c r="F249" s="2"/>
    </row>
    <row r="250" spans="1:6" x14ac:dyDescent="0.25">
      <c r="A250" s="2"/>
      <c r="B250" s="2"/>
      <c r="C250" s="12" t="s">
        <v>5</v>
      </c>
      <c r="D250" s="2"/>
      <c r="E250" s="2"/>
      <c r="F250" s="2"/>
    </row>
    <row r="251" spans="1:6" x14ac:dyDescent="0.25">
      <c r="A251" s="8" t="s">
        <v>6</v>
      </c>
      <c r="B251" s="8" t="s">
        <v>6</v>
      </c>
      <c r="C251" s="13" t="s">
        <v>7</v>
      </c>
      <c r="D251" s="13" t="s">
        <v>8</v>
      </c>
      <c r="E251" s="13" t="s">
        <v>9</v>
      </c>
      <c r="F251" s="13" t="s">
        <v>10</v>
      </c>
    </row>
    <row r="252" spans="1:6" x14ac:dyDescent="0.25">
      <c r="A252" s="6" t="s">
        <v>371</v>
      </c>
      <c r="B252" s="6" t="s">
        <v>380</v>
      </c>
      <c r="C252" s="16">
        <v>0</v>
      </c>
      <c r="D252" s="14">
        <v>2022.29</v>
      </c>
      <c r="E252" s="16">
        <v>0</v>
      </c>
      <c r="F252" s="14">
        <v>2022.29</v>
      </c>
    </row>
    <row r="253" spans="1:6" x14ac:dyDescent="0.25">
      <c r="A253" s="6" t="s">
        <v>381</v>
      </c>
      <c r="B253" s="6" t="s">
        <v>382</v>
      </c>
      <c r="C253" s="2"/>
      <c r="D253" s="2"/>
      <c r="E253" s="2"/>
      <c r="F253" s="2"/>
    </row>
    <row r="254" spans="1:6" x14ac:dyDescent="0.25">
      <c r="A254" s="6" t="s">
        <v>383</v>
      </c>
      <c r="B254" s="6" t="s">
        <v>384</v>
      </c>
      <c r="C254" s="16">
        <v>0</v>
      </c>
      <c r="D254" s="15">
        <v>157.16</v>
      </c>
      <c r="E254" s="16">
        <v>0</v>
      </c>
      <c r="F254" s="15">
        <v>157.16</v>
      </c>
    </row>
    <row r="255" spans="1:6" x14ac:dyDescent="0.25">
      <c r="A255" s="6" t="s">
        <v>385</v>
      </c>
      <c r="B255" s="6" t="s">
        <v>386</v>
      </c>
      <c r="C255" s="16">
        <v>0</v>
      </c>
      <c r="D255" s="15">
        <v>121.49</v>
      </c>
      <c r="E255" s="16">
        <v>0</v>
      </c>
      <c r="F255" s="15">
        <v>121.49</v>
      </c>
    </row>
    <row r="256" spans="1:6" x14ac:dyDescent="0.25">
      <c r="A256" s="6" t="s">
        <v>381</v>
      </c>
      <c r="B256" s="6" t="s">
        <v>387</v>
      </c>
      <c r="C256" s="16">
        <v>0</v>
      </c>
      <c r="D256" s="15">
        <v>278.64999999999998</v>
      </c>
      <c r="E256" s="16">
        <v>0</v>
      </c>
      <c r="F256" s="15">
        <v>278.64999999999998</v>
      </c>
    </row>
    <row r="257" spans="1:6" x14ac:dyDescent="0.25">
      <c r="A257" s="6" t="s">
        <v>388</v>
      </c>
      <c r="B257" s="6" t="s">
        <v>389</v>
      </c>
      <c r="C257" s="2"/>
      <c r="D257" s="2"/>
      <c r="E257" s="2"/>
      <c r="F257" s="2"/>
    </row>
    <row r="258" spans="1:6" x14ac:dyDescent="0.25">
      <c r="A258" s="6" t="s">
        <v>390</v>
      </c>
      <c r="B258" s="6" t="s">
        <v>391</v>
      </c>
      <c r="C258" s="16">
        <v>0</v>
      </c>
      <c r="D258" s="15">
        <v>502.25</v>
      </c>
      <c r="E258" s="16">
        <v>0</v>
      </c>
      <c r="F258" s="15">
        <v>502.25</v>
      </c>
    </row>
    <row r="259" spans="1:6" x14ac:dyDescent="0.25">
      <c r="A259" s="6" t="s">
        <v>392</v>
      </c>
      <c r="B259" s="6" t="s">
        <v>393</v>
      </c>
      <c r="C259" s="16">
        <v>0</v>
      </c>
      <c r="D259" s="14">
        <v>2953.14</v>
      </c>
      <c r="E259" s="14">
        <v>2182.8000000000002</v>
      </c>
      <c r="F259" s="15">
        <v>770.34</v>
      </c>
    </row>
    <row r="260" spans="1:6" x14ac:dyDescent="0.25">
      <c r="A260" s="6" t="s">
        <v>388</v>
      </c>
      <c r="B260" s="6" t="s">
        <v>394</v>
      </c>
      <c r="C260" s="16">
        <v>0</v>
      </c>
      <c r="D260" s="14">
        <v>3455.39</v>
      </c>
      <c r="E260" s="14">
        <v>2182.8000000000002</v>
      </c>
      <c r="F260" s="14">
        <v>1272.5899999999999</v>
      </c>
    </row>
    <row r="261" spans="1:6" x14ac:dyDescent="0.25">
      <c r="A261" s="6" t="s">
        <v>395</v>
      </c>
      <c r="B261" s="6" t="s">
        <v>396</v>
      </c>
      <c r="C261" s="2"/>
      <c r="D261" s="2"/>
      <c r="E261" s="2"/>
      <c r="F261" s="2"/>
    </row>
    <row r="262" spans="1:6" x14ac:dyDescent="0.25">
      <c r="A262" s="6" t="s">
        <v>397</v>
      </c>
      <c r="B262" s="6" t="s">
        <v>398</v>
      </c>
      <c r="C262" s="16">
        <v>0</v>
      </c>
      <c r="D262" s="17">
        <v>15774.88</v>
      </c>
      <c r="E262" s="16">
        <v>0</v>
      </c>
      <c r="F262" s="17">
        <v>15774.88</v>
      </c>
    </row>
    <row r="263" spans="1:6" x14ac:dyDescent="0.25">
      <c r="A263" s="6" t="s">
        <v>395</v>
      </c>
      <c r="B263" s="6" t="s">
        <v>399</v>
      </c>
      <c r="C263" s="16">
        <v>0</v>
      </c>
      <c r="D263" s="17">
        <v>15774.88</v>
      </c>
      <c r="E263" s="16">
        <v>0</v>
      </c>
      <c r="F263" s="17">
        <v>15774.88</v>
      </c>
    </row>
    <row r="264" spans="1:6" x14ac:dyDescent="0.25">
      <c r="A264" s="6" t="s">
        <v>400</v>
      </c>
      <c r="B264" s="6" t="s">
        <v>401</v>
      </c>
      <c r="C264" s="2"/>
      <c r="D264" s="2"/>
      <c r="E264" s="2"/>
      <c r="F264" s="2"/>
    </row>
    <row r="265" spans="1:6" x14ac:dyDescent="0.25">
      <c r="A265" s="6" t="s">
        <v>402</v>
      </c>
      <c r="B265" s="6" t="s">
        <v>403</v>
      </c>
      <c r="C265" s="16">
        <v>0</v>
      </c>
      <c r="D265" s="14">
        <v>7785.2</v>
      </c>
      <c r="E265" s="16">
        <v>0</v>
      </c>
      <c r="F265" s="14">
        <v>7785.2</v>
      </c>
    </row>
    <row r="266" spans="1:6" x14ac:dyDescent="0.25">
      <c r="A266" s="6" t="s">
        <v>404</v>
      </c>
      <c r="B266" s="6" t="s">
        <v>405</v>
      </c>
      <c r="C266" s="16">
        <v>0</v>
      </c>
      <c r="D266" s="15">
        <v>180</v>
      </c>
      <c r="E266" s="16">
        <v>0</v>
      </c>
      <c r="F266" s="15">
        <v>180</v>
      </c>
    </row>
    <row r="267" spans="1:6" x14ac:dyDescent="0.25">
      <c r="A267" s="6" t="s">
        <v>400</v>
      </c>
      <c r="B267" s="6" t="s">
        <v>406</v>
      </c>
      <c r="C267" s="16">
        <v>0</v>
      </c>
      <c r="D267" s="14">
        <v>7965.2</v>
      </c>
      <c r="E267" s="16">
        <v>0</v>
      </c>
      <c r="F267" s="14">
        <v>7965.2</v>
      </c>
    </row>
    <row r="268" spans="1:6" x14ac:dyDescent="0.25">
      <c r="A268" s="6" t="s">
        <v>407</v>
      </c>
      <c r="B268" s="6" t="s">
        <v>408</v>
      </c>
      <c r="C268" s="2"/>
      <c r="D268" s="2"/>
      <c r="E268" s="2"/>
      <c r="F268" s="2"/>
    </row>
    <row r="269" spans="1:6" x14ac:dyDescent="0.25">
      <c r="A269" s="6" t="s">
        <v>409</v>
      </c>
      <c r="B269" s="6" t="s">
        <v>410</v>
      </c>
      <c r="C269" s="16">
        <v>0</v>
      </c>
      <c r="D269" s="14">
        <v>1834.47</v>
      </c>
      <c r="E269" s="16">
        <v>0</v>
      </c>
      <c r="F269" s="14">
        <v>1834.47</v>
      </c>
    </row>
    <row r="270" spans="1:6" x14ac:dyDescent="0.25">
      <c r="A270" s="6" t="s">
        <v>411</v>
      </c>
      <c r="B270" s="6" t="s">
        <v>412</v>
      </c>
      <c r="C270" s="16">
        <v>0</v>
      </c>
      <c r="D270" s="16">
        <v>0</v>
      </c>
      <c r="E270" s="15">
        <v>858.02</v>
      </c>
      <c r="F270" s="26">
        <v>-858.02</v>
      </c>
    </row>
    <row r="271" spans="1:6" x14ac:dyDescent="0.25">
      <c r="A271" s="6" t="s">
        <v>413</v>
      </c>
      <c r="B271" s="6" t="s">
        <v>414</v>
      </c>
      <c r="C271" s="16">
        <v>0</v>
      </c>
      <c r="D271" s="15">
        <v>105.37</v>
      </c>
      <c r="E271" s="16">
        <v>0</v>
      </c>
      <c r="F271" s="15">
        <v>105.37</v>
      </c>
    </row>
    <row r="272" spans="1:6" x14ac:dyDescent="0.25">
      <c r="A272" s="6" t="s">
        <v>407</v>
      </c>
      <c r="B272" s="6" t="s">
        <v>415</v>
      </c>
      <c r="C272" s="16">
        <v>0</v>
      </c>
      <c r="D272" s="14">
        <v>1939.84</v>
      </c>
      <c r="E272" s="15">
        <v>858.02</v>
      </c>
      <c r="F272" s="14">
        <v>1081.82</v>
      </c>
    </row>
    <row r="273" spans="1:6" x14ac:dyDescent="0.25">
      <c r="A273" s="6" t="s">
        <v>416</v>
      </c>
      <c r="B273" s="6" t="s">
        <v>417</v>
      </c>
      <c r="C273" s="2"/>
      <c r="D273" s="2"/>
      <c r="E273" s="2"/>
      <c r="F273" s="2"/>
    </row>
    <row r="274" spans="1:6" x14ac:dyDescent="0.25">
      <c r="A274" s="6" t="s">
        <v>418</v>
      </c>
      <c r="B274" s="6" t="s">
        <v>419</v>
      </c>
      <c r="C274" s="16">
        <v>0</v>
      </c>
      <c r="D274" s="14">
        <v>6046.87</v>
      </c>
      <c r="E274" s="15">
        <v>127.69</v>
      </c>
      <c r="F274" s="14">
        <v>5919.18</v>
      </c>
    </row>
    <row r="275" spans="1:6" x14ac:dyDescent="0.25">
      <c r="A275" s="6" t="s">
        <v>420</v>
      </c>
      <c r="B275" s="6" t="s">
        <v>421</v>
      </c>
      <c r="C275" s="16">
        <v>0</v>
      </c>
      <c r="D275" s="15">
        <v>309.62</v>
      </c>
      <c r="E275" s="16">
        <v>0</v>
      </c>
      <c r="F275" s="15">
        <v>309.62</v>
      </c>
    </row>
    <row r="276" spans="1:6" x14ac:dyDescent="0.25">
      <c r="A276" s="6" t="s">
        <v>416</v>
      </c>
      <c r="B276" s="6" t="s">
        <v>422</v>
      </c>
      <c r="C276" s="16">
        <v>0</v>
      </c>
      <c r="D276" s="14">
        <v>6356.49</v>
      </c>
      <c r="E276" s="15">
        <v>127.69</v>
      </c>
      <c r="F276" s="14">
        <v>6228.8</v>
      </c>
    </row>
    <row r="277" spans="1:6" x14ac:dyDescent="0.25">
      <c r="A277" s="6" t="s">
        <v>423</v>
      </c>
      <c r="B277" s="6" t="s">
        <v>424</v>
      </c>
      <c r="C277" s="2"/>
      <c r="D277" s="2"/>
      <c r="E277" s="2"/>
      <c r="F277" s="2"/>
    </row>
    <row r="278" spans="1:6" x14ac:dyDescent="0.25">
      <c r="A278" s="6" t="s">
        <v>425</v>
      </c>
      <c r="B278" s="6" t="s">
        <v>426</v>
      </c>
      <c r="C278" s="16">
        <v>0</v>
      </c>
      <c r="D278" s="16">
        <v>3.72</v>
      </c>
      <c r="E278" s="16">
        <v>0</v>
      </c>
      <c r="F278" s="16">
        <v>3.72</v>
      </c>
    </row>
    <row r="279" spans="1:6" x14ac:dyDescent="0.25">
      <c r="A279" s="6" t="s">
        <v>427</v>
      </c>
      <c r="B279" s="6" t="s">
        <v>428</v>
      </c>
      <c r="C279" s="16">
        <v>0</v>
      </c>
      <c r="D279" s="19">
        <v>17.48</v>
      </c>
      <c r="E279" s="16">
        <v>0</v>
      </c>
      <c r="F279" s="19">
        <v>17.48</v>
      </c>
    </row>
    <row r="280" spans="1:6" x14ac:dyDescent="0.25">
      <c r="A280" s="6" t="s">
        <v>429</v>
      </c>
      <c r="B280" s="6" t="s">
        <v>430</v>
      </c>
      <c r="C280" s="16">
        <v>0</v>
      </c>
      <c r="D280" s="16">
        <v>4.4000000000000004</v>
      </c>
      <c r="E280" s="16">
        <v>0</v>
      </c>
      <c r="F280" s="16">
        <v>4.4000000000000004</v>
      </c>
    </row>
    <row r="281" spans="1:6" x14ac:dyDescent="0.25">
      <c r="A281" s="6" t="s">
        <v>423</v>
      </c>
      <c r="B281" s="6" t="s">
        <v>431</v>
      </c>
      <c r="C281" s="16">
        <v>0</v>
      </c>
      <c r="D281" s="19">
        <v>25.6</v>
      </c>
      <c r="E281" s="16">
        <v>0</v>
      </c>
      <c r="F281" s="19">
        <v>25.6</v>
      </c>
    </row>
    <row r="282" spans="1:6" x14ac:dyDescent="0.25">
      <c r="A282" s="6" t="s">
        <v>432</v>
      </c>
      <c r="B282" s="6" t="s">
        <v>433</v>
      </c>
      <c r="C282" s="2"/>
      <c r="D282" s="2"/>
      <c r="E282" s="2"/>
      <c r="F282" s="2"/>
    </row>
    <row r="283" spans="1:6" x14ac:dyDescent="0.25">
      <c r="A283" s="6" t="s">
        <v>434</v>
      </c>
      <c r="B283" s="6" t="s">
        <v>435</v>
      </c>
      <c r="C283" s="16">
        <v>0</v>
      </c>
      <c r="D283" s="19">
        <v>23.46</v>
      </c>
      <c r="E283" s="16">
        <v>0</v>
      </c>
      <c r="F283" s="19">
        <v>23.46</v>
      </c>
    </row>
    <row r="284" spans="1:6" x14ac:dyDescent="0.25">
      <c r="A284" s="6" t="s">
        <v>436</v>
      </c>
      <c r="B284" s="6" t="s">
        <v>437</v>
      </c>
      <c r="C284" s="16">
        <v>0</v>
      </c>
      <c r="D284" s="14">
        <v>3980.33</v>
      </c>
      <c r="E284" s="16">
        <v>0</v>
      </c>
      <c r="F284" s="14">
        <v>3980.33</v>
      </c>
    </row>
    <row r="285" spans="1:6" x14ac:dyDescent="0.25">
      <c r="A285" s="6" t="s">
        <v>432</v>
      </c>
      <c r="B285" s="6" t="s">
        <v>438</v>
      </c>
      <c r="C285" s="16">
        <v>0</v>
      </c>
      <c r="D285" s="14">
        <v>4003.79</v>
      </c>
      <c r="E285" s="16">
        <v>0</v>
      </c>
      <c r="F285" s="14">
        <v>4003.79</v>
      </c>
    </row>
    <row r="286" spans="1:6" x14ac:dyDescent="0.25">
      <c r="A286" s="6">
        <v>6.01</v>
      </c>
      <c r="B286" s="6" t="s">
        <v>439</v>
      </c>
      <c r="C286" s="16">
        <v>0</v>
      </c>
      <c r="D286" s="17">
        <v>73680.429999999993</v>
      </c>
      <c r="E286" s="14">
        <v>3170.84</v>
      </c>
      <c r="F286" s="17">
        <v>70509.59</v>
      </c>
    </row>
    <row r="287" spans="1:6" x14ac:dyDescent="0.25">
      <c r="A287" s="6">
        <v>6.1</v>
      </c>
      <c r="B287" s="6" t="s">
        <v>440</v>
      </c>
      <c r="C287" s="2"/>
      <c r="D287" s="2"/>
      <c r="E287" s="2"/>
      <c r="F287" s="2"/>
    </row>
    <row r="288" spans="1:6" x14ac:dyDescent="0.25">
      <c r="A288" s="6" t="s">
        <v>441</v>
      </c>
      <c r="B288" s="6" t="s">
        <v>442</v>
      </c>
      <c r="C288" s="2"/>
      <c r="D288" s="2"/>
      <c r="E288" s="2"/>
      <c r="F288" s="2"/>
    </row>
    <row r="289" spans="1:6" x14ac:dyDescent="0.25">
      <c r="A289" s="6" t="s">
        <v>443</v>
      </c>
      <c r="B289" s="6" t="s">
        <v>444</v>
      </c>
      <c r="C289" s="16">
        <v>0</v>
      </c>
      <c r="D289" s="15">
        <v>807.18</v>
      </c>
      <c r="E289" s="16">
        <v>0</v>
      </c>
      <c r="F289" s="15">
        <v>807.18</v>
      </c>
    </row>
    <row r="290" spans="1:6" x14ac:dyDescent="0.25">
      <c r="A290" s="6" t="s">
        <v>445</v>
      </c>
      <c r="B290" s="6" t="s">
        <v>446</v>
      </c>
      <c r="C290" s="16">
        <v>0</v>
      </c>
      <c r="D290" s="19">
        <v>14.46</v>
      </c>
      <c r="E290" s="16">
        <v>0</v>
      </c>
      <c r="F290" s="19">
        <v>14.46</v>
      </c>
    </row>
    <row r="291" spans="1:6" x14ac:dyDescent="0.25">
      <c r="A291" s="6" t="s">
        <v>447</v>
      </c>
      <c r="B291" s="6" t="s">
        <v>448</v>
      </c>
      <c r="C291" s="16">
        <v>0</v>
      </c>
      <c r="D291" s="19">
        <v>42.82</v>
      </c>
      <c r="E291" s="16">
        <v>0</v>
      </c>
      <c r="F291" s="19">
        <v>42.82</v>
      </c>
    </row>
    <row r="292" spans="1:6" x14ac:dyDescent="0.25">
      <c r="A292" s="6" t="s">
        <v>449</v>
      </c>
      <c r="B292" s="6" t="s">
        <v>450</v>
      </c>
      <c r="C292" s="16">
        <v>0</v>
      </c>
      <c r="D292" s="19">
        <v>17.899999999999999</v>
      </c>
      <c r="E292" s="16">
        <v>0</v>
      </c>
      <c r="F292" s="19">
        <v>17.899999999999999</v>
      </c>
    </row>
    <row r="293" spans="1:6" x14ac:dyDescent="0.25">
      <c r="A293" s="6" t="s">
        <v>451</v>
      </c>
      <c r="B293" s="6" t="s">
        <v>452</v>
      </c>
      <c r="C293" s="16">
        <v>0</v>
      </c>
      <c r="D293" s="15">
        <v>443.27</v>
      </c>
      <c r="E293" s="16">
        <v>2.63</v>
      </c>
      <c r="F293" s="15">
        <v>440.64</v>
      </c>
    </row>
    <row r="294" spans="1:6" x14ac:dyDescent="0.25">
      <c r="A294" s="6" t="s">
        <v>453</v>
      </c>
      <c r="B294" s="6" t="s">
        <v>454</v>
      </c>
      <c r="C294" s="16">
        <v>0</v>
      </c>
      <c r="D294" s="14">
        <v>4082.19</v>
      </c>
      <c r="E294" s="16">
        <v>0</v>
      </c>
      <c r="F294" s="14">
        <v>4082.19</v>
      </c>
    </row>
    <row r="295" spans="1:6" ht="16.5" x14ac:dyDescent="0.25">
      <c r="A295" s="2"/>
      <c r="B295" s="2"/>
      <c r="C295" s="9" t="s">
        <v>1</v>
      </c>
      <c r="D295" s="2"/>
      <c r="E295" s="2"/>
      <c r="F295" s="2"/>
    </row>
    <row r="296" spans="1:6" x14ac:dyDescent="0.25">
      <c r="A296" s="2"/>
      <c r="B296" s="2"/>
      <c r="C296" s="2"/>
      <c r="D296" s="2"/>
      <c r="E296" s="2"/>
      <c r="F296" s="10" t="s">
        <v>455</v>
      </c>
    </row>
    <row r="297" spans="1:6" ht="16.5" x14ac:dyDescent="0.25">
      <c r="A297" s="2"/>
      <c r="B297" s="2"/>
      <c r="C297" s="9" t="s">
        <v>3</v>
      </c>
      <c r="D297" s="2"/>
      <c r="E297" s="2"/>
      <c r="F297" s="2"/>
    </row>
    <row r="298" spans="1:6" x14ac:dyDescent="0.25">
      <c r="A298" s="2"/>
      <c r="B298" s="2"/>
      <c r="C298" s="11" t="s">
        <v>4</v>
      </c>
      <c r="D298" s="2"/>
      <c r="E298" s="2"/>
      <c r="F298" s="2"/>
    </row>
    <row r="299" spans="1:6" x14ac:dyDescent="0.25">
      <c r="A299" s="2"/>
      <c r="B299" s="2"/>
      <c r="C299" s="12" t="s">
        <v>5</v>
      </c>
      <c r="D299" s="2"/>
      <c r="E299" s="2"/>
      <c r="F299" s="2"/>
    </row>
    <row r="300" spans="1:6" x14ac:dyDescent="0.25">
      <c r="A300" s="8" t="s">
        <v>6</v>
      </c>
      <c r="B300" s="8" t="s">
        <v>6</v>
      </c>
      <c r="C300" s="13" t="s">
        <v>7</v>
      </c>
      <c r="D300" s="13" t="s">
        <v>8</v>
      </c>
      <c r="E300" s="13" t="s">
        <v>9</v>
      </c>
      <c r="F300" s="13" t="s">
        <v>10</v>
      </c>
    </row>
    <row r="301" spans="1:6" x14ac:dyDescent="0.25">
      <c r="A301" s="6" t="s">
        <v>456</v>
      </c>
      <c r="B301" s="6" t="s">
        <v>457</v>
      </c>
      <c r="C301" s="16">
        <v>0</v>
      </c>
      <c r="D301" s="14">
        <v>5909.88</v>
      </c>
      <c r="E301" s="16">
        <v>0</v>
      </c>
      <c r="F301" s="14">
        <v>5909.88</v>
      </c>
    </row>
    <row r="302" spans="1:6" x14ac:dyDescent="0.25">
      <c r="A302" s="6" t="s">
        <v>458</v>
      </c>
      <c r="B302" s="6" t="s">
        <v>459</v>
      </c>
      <c r="C302" s="16">
        <v>0</v>
      </c>
      <c r="D302" s="15">
        <v>416.07</v>
      </c>
      <c r="E302" s="16">
        <v>0</v>
      </c>
      <c r="F302" s="15">
        <v>416.07</v>
      </c>
    </row>
    <row r="303" spans="1:6" x14ac:dyDescent="0.25">
      <c r="A303" s="6" t="s">
        <v>460</v>
      </c>
      <c r="B303" s="6" t="s">
        <v>461</v>
      </c>
      <c r="C303" s="16">
        <v>0</v>
      </c>
      <c r="D303" s="15">
        <v>505.77</v>
      </c>
      <c r="E303" s="16">
        <v>0</v>
      </c>
      <c r="F303" s="15">
        <v>505.77</v>
      </c>
    </row>
    <row r="304" spans="1:6" x14ac:dyDescent="0.25">
      <c r="A304" s="6" t="s">
        <v>462</v>
      </c>
      <c r="B304" s="6" t="s">
        <v>463</v>
      </c>
      <c r="C304" s="16">
        <v>0</v>
      </c>
      <c r="D304" s="17">
        <v>34639.08</v>
      </c>
      <c r="E304" s="14">
        <v>5241.87</v>
      </c>
      <c r="F304" s="17">
        <v>29397.21</v>
      </c>
    </row>
    <row r="305" spans="1:6" x14ac:dyDescent="0.25">
      <c r="A305" s="6" t="s">
        <v>464</v>
      </c>
      <c r="B305" s="6" t="s">
        <v>465</v>
      </c>
      <c r="C305" s="16">
        <v>0</v>
      </c>
      <c r="D305" s="14">
        <v>1094.1600000000001</v>
      </c>
      <c r="E305" s="16">
        <v>0</v>
      </c>
      <c r="F305" s="14">
        <v>1094.1600000000001</v>
      </c>
    </row>
    <row r="306" spans="1:6" x14ac:dyDescent="0.25">
      <c r="A306" s="6" t="s">
        <v>466</v>
      </c>
      <c r="B306" s="6" t="s">
        <v>467</v>
      </c>
      <c r="C306" s="16">
        <v>0</v>
      </c>
      <c r="D306" s="14">
        <v>4753.29</v>
      </c>
      <c r="E306" s="16">
        <v>0</v>
      </c>
      <c r="F306" s="14">
        <v>4753.29</v>
      </c>
    </row>
    <row r="307" spans="1:6" x14ac:dyDescent="0.25">
      <c r="A307" s="6" t="s">
        <v>441</v>
      </c>
      <c r="B307" s="6" t="s">
        <v>468</v>
      </c>
      <c r="C307" s="16">
        <v>0</v>
      </c>
      <c r="D307" s="17">
        <v>52726.07</v>
      </c>
      <c r="E307" s="14">
        <v>5244.5</v>
      </c>
      <c r="F307" s="17">
        <v>47481.57</v>
      </c>
    </row>
    <row r="308" spans="1:6" x14ac:dyDescent="0.25">
      <c r="A308" s="6" t="s">
        <v>469</v>
      </c>
      <c r="B308" s="6" t="s">
        <v>470</v>
      </c>
      <c r="C308" s="2"/>
      <c r="D308" s="2"/>
      <c r="E308" s="2"/>
      <c r="F308" s="2"/>
    </row>
    <row r="309" spans="1:6" x14ac:dyDescent="0.25">
      <c r="A309" s="6" t="s">
        <v>471</v>
      </c>
      <c r="B309" s="6" t="s">
        <v>472</v>
      </c>
      <c r="C309" s="16">
        <v>0</v>
      </c>
      <c r="D309" s="14">
        <v>5420.35</v>
      </c>
      <c r="E309" s="16">
        <v>0.05</v>
      </c>
      <c r="F309" s="14">
        <v>5420.3</v>
      </c>
    </row>
    <row r="310" spans="1:6" x14ac:dyDescent="0.25">
      <c r="A310" s="6" t="s">
        <v>473</v>
      </c>
      <c r="B310" s="6" t="s">
        <v>474</v>
      </c>
      <c r="C310" s="16">
        <v>0</v>
      </c>
      <c r="D310" s="17">
        <v>18658.68</v>
      </c>
      <c r="E310" s="16">
        <v>0</v>
      </c>
      <c r="F310" s="17">
        <v>18658.68</v>
      </c>
    </row>
    <row r="311" spans="1:6" x14ac:dyDescent="0.25">
      <c r="A311" s="6" t="s">
        <v>475</v>
      </c>
      <c r="B311" s="6" t="s">
        <v>476</v>
      </c>
      <c r="C311" s="16">
        <v>0</v>
      </c>
      <c r="D311" s="16">
        <v>0.71</v>
      </c>
      <c r="E311" s="16">
        <v>0</v>
      </c>
      <c r="F311" s="16">
        <v>0.71</v>
      </c>
    </row>
    <row r="312" spans="1:6" x14ac:dyDescent="0.25">
      <c r="A312" s="6" t="s">
        <v>477</v>
      </c>
      <c r="B312" s="6" t="s">
        <v>478</v>
      </c>
      <c r="C312" s="16">
        <v>0</v>
      </c>
      <c r="D312" s="16">
        <v>0</v>
      </c>
      <c r="E312" s="19">
        <v>31.2</v>
      </c>
      <c r="F312" s="22">
        <v>-31.2</v>
      </c>
    </row>
    <row r="313" spans="1:6" x14ac:dyDescent="0.25">
      <c r="A313" s="6" t="s">
        <v>479</v>
      </c>
      <c r="B313" s="6" t="s">
        <v>480</v>
      </c>
      <c r="C313" s="16">
        <v>0</v>
      </c>
      <c r="D313" s="14">
        <v>1523.05</v>
      </c>
      <c r="E313" s="16">
        <v>0</v>
      </c>
      <c r="F313" s="14">
        <v>1523.05</v>
      </c>
    </row>
    <row r="314" spans="1:6" x14ac:dyDescent="0.25">
      <c r="A314" s="6" t="s">
        <v>481</v>
      </c>
      <c r="B314" s="6" t="s">
        <v>482</v>
      </c>
      <c r="C314" s="16">
        <v>0</v>
      </c>
      <c r="D314" s="14">
        <v>4930.53</v>
      </c>
      <c r="E314" s="15">
        <v>576.19000000000005</v>
      </c>
      <c r="F314" s="14">
        <v>4354.34</v>
      </c>
    </row>
    <row r="315" spans="1:6" x14ac:dyDescent="0.25">
      <c r="A315" s="6" t="s">
        <v>483</v>
      </c>
      <c r="B315" s="6" t="s">
        <v>484</v>
      </c>
      <c r="C315" s="16">
        <v>0</v>
      </c>
      <c r="D315" s="16">
        <v>3.18</v>
      </c>
      <c r="E315" s="16">
        <v>0</v>
      </c>
      <c r="F315" s="16">
        <v>3.18</v>
      </c>
    </row>
    <row r="316" spans="1:6" x14ac:dyDescent="0.25">
      <c r="A316" s="6" t="s">
        <v>485</v>
      </c>
      <c r="B316" s="6" t="s">
        <v>486</v>
      </c>
      <c r="C316" s="16">
        <v>0</v>
      </c>
      <c r="D316" s="17">
        <v>28754.66</v>
      </c>
      <c r="E316" s="16">
        <v>0</v>
      </c>
      <c r="F316" s="17">
        <v>28754.66</v>
      </c>
    </row>
    <row r="317" spans="1:6" x14ac:dyDescent="0.25">
      <c r="A317" s="6" t="s">
        <v>487</v>
      </c>
      <c r="B317" s="6" t="s">
        <v>488</v>
      </c>
      <c r="C317" s="16">
        <v>0</v>
      </c>
      <c r="D317" s="17">
        <v>74787.13</v>
      </c>
      <c r="E317" s="16">
        <v>0</v>
      </c>
      <c r="F317" s="17">
        <v>74787.13</v>
      </c>
    </row>
    <row r="318" spans="1:6" x14ac:dyDescent="0.25">
      <c r="A318" s="6" t="s">
        <v>489</v>
      </c>
      <c r="B318" s="6" t="s">
        <v>490</v>
      </c>
      <c r="C318" s="16">
        <v>0</v>
      </c>
      <c r="D318" s="17">
        <v>10491.98</v>
      </c>
      <c r="E318" s="19">
        <v>52.41</v>
      </c>
      <c r="F318" s="17">
        <v>10439.57</v>
      </c>
    </row>
    <row r="319" spans="1:6" x14ac:dyDescent="0.25">
      <c r="A319" s="6" t="s">
        <v>491</v>
      </c>
      <c r="B319" s="6" t="s">
        <v>492</v>
      </c>
      <c r="C319" s="16">
        <v>0</v>
      </c>
      <c r="D319" s="14">
        <v>8183.54</v>
      </c>
      <c r="E319" s="16">
        <v>0</v>
      </c>
      <c r="F319" s="14">
        <v>8183.54</v>
      </c>
    </row>
    <row r="320" spans="1:6" x14ac:dyDescent="0.25">
      <c r="A320" s="6" t="s">
        <v>469</v>
      </c>
      <c r="B320" s="6" t="s">
        <v>493</v>
      </c>
      <c r="C320" s="16">
        <v>0</v>
      </c>
      <c r="D320" s="18">
        <v>152753.81</v>
      </c>
      <c r="E320" s="15">
        <v>659.85</v>
      </c>
      <c r="F320" s="18">
        <v>152093.96</v>
      </c>
    </row>
    <row r="321" spans="1:6" x14ac:dyDescent="0.25">
      <c r="A321" s="6" t="s">
        <v>494</v>
      </c>
      <c r="B321" s="6" t="s">
        <v>495</v>
      </c>
      <c r="C321" s="2"/>
      <c r="D321" s="2"/>
      <c r="E321" s="2"/>
      <c r="F321" s="2"/>
    </row>
    <row r="322" spans="1:6" x14ac:dyDescent="0.25">
      <c r="A322" s="6" t="s">
        <v>496</v>
      </c>
      <c r="B322" s="6" t="s">
        <v>497</v>
      </c>
      <c r="C322" s="16">
        <v>0</v>
      </c>
      <c r="D322" s="16">
        <v>0.71</v>
      </c>
      <c r="E322" s="16">
        <v>1.51</v>
      </c>
      <c r="F322" s="20">
        <v>-0.8</v>
      </c>
    </row>
    <row r="323" spans="1:6" x14ac:dyDescent="0.25">
      <c r="A323" s="6" t="s">
        <v>498</v>
      </c>
      <c r="B323" s="6" t="s">
        <v>499</v>
      </c>
      <c r="C323" s="16">
        <v>0</v>
      </c>
      <c r="D323" s="16">
        <v>0.28000000000000003</v>
      </c>
      <c r="E323" s="16">
        <v>0.08</v>
      </c>
      <c r="F323" s="16">
        <v>0.2</v>
      </c>
    </row>
    <row r="324" spans="1:6" x14ac:dyDescent="0.25">
      <c r="A324" s="6" t="s">
        <v>494</v>
      </c>
      <c r="B324" s="6" t="s">
        <v>500</v>
      </c>
      <c r="C324" s="16">
        <v>0</v>
      </c>
      <c r="D324" s="16">
        <v>0.99</v>
      </c>
      <c r="E324" s="16">
        <v>1.59</v>
      </c>
      <c r="F324" s="20">
        <v>-0.6</v>
      </c>
    </row>
    <row r="325" spans="1:6" x14ac:dyDescent="0.25">
      <c r="A325" s="6">
        <v>6.1</v>
      </c>
      <c r="B325" s="6" t="s">
        <v>501</v>
      </c>
      <c r="C325" s="16">
        <v>0</v>
      </c>
      <c r="D325" s="18">
        <v>205480.87</v>
      </c>
      <c r="E325" s="14">
        <v>5905.94</v>
      </c>
      <c r="F325" s="18">
        <v>199574.93</v>
      </c>
    </row>
    <row r="326" spans="1:6" x14ac:dyDescent="0.25">
      <c r="A326" s="6">
        <v>6</v>
      </c>
      <c r="B326" s="6" t="s">
        <v>502</v>
      </c>
      <c r="C326" s="16">
        <v>0</v>
      </c>
      <c r="D326" s="18">
        <v>279161.3</v>
      </c>
      <c r="E326" s="14">
        <v>9076.7800000000007</v>
      </c>
      <c r="F326" s="18">
        <v>270084.52</v>
      </c>
    </row>
    <row r="327" spans="1:6" ht="15.75" thickBot="1" x14ac:dyDescent="0.3">
      <c r="A327" s="7" t="s">
        <v>503</v>
      </c>
      <c r="B327" s="7" t="s">
        <v>503</v>
      </c>
      <c r="C327" s="28">
        <v>1664.23</v>
      </c>
      <c r="D327" s="29">
        <v>5423937.5999999996</v>
      </c>
      <c r="E327" s="29">
        <v>5616477.2599999998</v>
      </c>
      <c r="F327" s="30">
        <v>-189211.2</v>
      </c>
    </row>
    <row r="328" spans="1:6" ht="15.75" thickTop="1" x14ac:dyDescent="0.25">
      <c r="C328"/>
      <c r="D328"/>
      <c r="E328"/>
      <c r="F328"/>
    </row>
    <row r="329" spans="1:6" x14ac:dyDescent="0.25">
      <c r="C329"/>
      <c r="D329"/>
      <c r="E329"/>
      <c r="F329"/>
    </row>
    <row r="330" spans="1:6" x14ac:dyDescent="0.25">
      <c r="C330"/>
      <c r="D330"/>
      <c r="E330"/>
      <c r="F330"/>
    </row>
    <row r="331" spans="1:6" x14ac:dyDescent="0.25">
      <c r="C331"/>
      <c r="D331"/>
      <c r="E331"/>
      <c r="F331"/>
    </row>
    <row r="332" spans="1:6" x14ac:dyDescent="0.25">
      <c r="C332"/>
      <c r="D332"/>
      <c r="E332"/>
      <c r="F332"/>
    </row>
    <row r="333" spans="1:6" x14ac:dyDescent="0.25">
      <c r="C333"/>
      <c r="D333"/>
      <c r="E333"/>
      <c r="F333"/>
    </row>
    <row r="334" spans="1:6" x14ac:dyDescent="0.25">
      <c r="C334"/>
      <c r="D334"/>
      <c r="E334"/>
      <c r="F334"/>
    </row>
    <row r="335" spans="1:6" x14ac:dyDescent="0.25">
      <c r="C335"/>
      <c r="D335"/>
      <c r="E335"/>
      <c r="F335"/>
    </row>
    <row r="336" spans="1:6" x14ac:dyDescent="0.25">
      <c r="C336"/>
      <c r="D336"/>
      <c r="E336"/>
      <c r="F336"/>
    </row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00"/>
  <sheetViews>
    <sheetView workbookViewId="0">
      <selection activeCell="A6" sqref="A6"/>
    </sheetView>
  </sheetViews>
  <sheetFormatPr baseColWidth="10" defaultColWidth="11.42578125" defaultRowHeight="15" x14ac:dyDescent="0.25"/>
  <cols>
    <col min="1" max="1" width="21" bestFit="1" customWidth="1"/>
    <col min="2" max="2" width="22.7109375" customWidth="1"/>
    <col min="3" max="3" width="12.85546875" style="1" customWidth="1"/>
    <col min="4" max="4" width="12.28515625" style="1" customWidth="1"/>
    <col min="5" max="5" width="12.42578125" style="1" customWidth="1"/>
    <col min="6" max="6" width="12.5703125" style="1" customWidth="1"/>
  </cols>
  <sheetData>
    <row r="1" spans="1:6" ht="16.5" x14ac:dyDescent="0.25">
      <c r="A1" s="2"/>
      <c r="B1" s="2"/>
      <c r="C1" s="9" t="s">
        <v>1</v>
      </c>
      <c r="D1" s="2"/>
      <c r="E1" s="2"/>
      <c r="F1" s="2"/>
    </row>
    <row r="2" spans="1:6" x14ac:dyDescent="0.25">
      <c r="A2" s="2"/>
      <c r="B2" s="2"/>
      <c r="C2" s="2"/>
      <c r="D2" s="2"/>
      <c r="E2" s="2"/>
      <c r="F2" s="10" t="s">
        <v>2</v>
      </c>
    </row>
    <row r="3" spans="1:6" ht="16.5" x14ac:dyDescent="0.25">
      <c r="A3" s="2"/>
      <c r="B3" s="2"/>
      <c r="C3" s="9" t="s">
        <v>3</v>
      </c>
      <c r="D3" s="2"/>
      <c r="E3" s="2"/>
      <c r="F3" s="2"/>
    </row>
    <row r="4" spans="1:6" x14ac:dyDescent="0.25">
      <c r="A4" s="2"/>
      <c r="B4" s="2"/>
      <c r="C4" s="11" t="s">
        <v>504</v>
      </c>
      <c r="D4" s="2"/>
      <c r="E4" s="2"/>
      <c r="F4" s="2"/>
    </row>
    <row r="5" spans="1:6" x14ac:dyDescent="0.25">
      <c r="A5" s="2"/>
      <c r="B5" s="2"/>
      <c r="C5" s="12" t="s">
        <v>5</v>
      </c>
      <c r="D5" s="2"/>
      <c r="E5" s="2"/>
      <c r="F5" s="2"/>
    </row>
    <row r="6" spans="1:6" x14ac:dyDescent="0.25">
      <c r="A6" s="8" t="s">
        <v>664</v>
      </c>
      <c r="B6" s="8" t="s">
        <v>6</v>
      </c>
      <c r="C6" s="13" t="s">
        <v>7</v>
      </c>
      <c r="D6" s="13" t="s">
        <v>8</v>
      </c>
      <c r="E6" s="13" t="s">
        <v>9</v>
      </c>
      <c r="F6" s="13" t="s">
        <v>10</v>
      </c>
    </row>
    <row r="7" spans="1:6" x14ac:dyDescent="0.25">
      <c r="A7" s="6">
        <v>1</v>
      </c>
      <c r="B7" s="6" t="s">
        <v>11</v>
      </c>
      <c r="C7" s="2"/>
      <c r="D7" s="2"/>
      <c r="E7" s="2"/>
      <c r="F7" s="2"/>
    </row>
    <row r="8" spans="1:6" x14ac:dyDescent="0.25">
      <c r="A8" s="6">
        <v>1.01</v>
      </c>
      <c r="B8" s="6" t="s">
        <v>12</v>
      </c>
      <c r="C8" s="2"/>
      <c r="D8" s="2"/>
      <c r="E8" s="2"/>
      <c r="F8" s="2"/>
    </row>
    <row r="9" spans="1:6" x14ac:dyDescent="0.25">
      <c r="A9" s="6" t="s">
        <v>13</v>
      </c>
      <c r="B9" s="6" t="s">
        <v>14</v>
      </c>
      <c r="C9" s="2"/>
      <c r="D9" s="2"/>
      <c r="E9" s="2"/>
      <c r="F9" s="2"/>
    </row>
    <row r="10" spans="1:6" x14ac:dyDescent="0.25">
      <c r="A10" s="6" t="s">
        <v>15</v>
      </c>
      <c r="B10" s="6" t="s">
        <v>16</v>
      </c>
      <c r="C10" s="17">
        <v>56961.62</v>
      </c>
      <c r="D10" s="18">
        <v>558747.97</v>
      </c>
      <c r="E10" s="18">
        <v>558002.56999999995</v>
      </c>
      <c r="F10" s="17">
        <v>57707.02</v>
      </c>
    </row>
    <row r="11" spans="1:6" x14ac:dyDescent="0.25">
      <c r="A11" s="6" t="s">
        <v>19</v>
      </c>
      <c r="B11" s="6" t="s">
        <v>20</v>
      </c>
      <c r="C11" s="16">
        <v>0</v>
      </c>
      <c r="D11" s="21">
        <v>1460956.31</v>
      </c>
      <c r="E11" s="21">
        <v>1397341.51</v>
      </c>
      <c r="F11" s="17">
        <v>63614.8</v>
      </c>
    </row>
    <row r="12" spans="1:6" x14ac:dyDescent="0.25">
      <c r="A12" s="6" t="s">
        <v>13</v>
      </c>
      <c r="B12" s="6" t="s">
        <v>23</v>
      </c>
      <c r="C12" s="17">
        <v>56961.62</v>
      </c>
      <c r="D12" s="21">
        <v>2019704.28</v>
      </c>
      <c r="E12" s="21">
        <v>1955344.08</v>
      </c>
      <c r="F12" s="18">
        <v>121321.82</v>
      </c>
    </row>
    <row r="13" spans="1:6" x14ac:dyDescent="0.25">
      <c r="A13" s="6" t="s">
        <v>24</v>
      </c>
      <c r="B13" s="6" t="s">
        <v>25</v>
      </c>
      <c r="C13" s="2"/>
      <c r="D13" s="2"/>
      <c r="E13" s="2"/>
      <c r="F13" s="2"/>
    </row>
    <row r="14" spans="1:6" x14ac:dyDescent="0.25">
      <c r="A14" s="6" t="s">
        <v>26</v>
      </c>
      <c r="B14" s="6" t="s">
        <v>27</v>
      </c>
      <c r="C14" s="17">
        <v>21616.27</v>
      </c>
      <c r="D14" s="18">
        <v>400703.65</v>
      </c>
      <c r="E14" s="18">
        <v>410273.89</v>
      </c>
      <c r="F14" s="17">
        <v>12046.03</v>
      </c>
    </row>
    <row r="15" spans="1:6" x14ac:dyDescent="0.25">
      <c r="A15" s="6" t="s">
        <v>28</v>
      </c>
      <c r="B15" s="6" t="s">
        <v>29</v>
      </c>
      <c r="C15" s="16">
        <v>0.08</v>
      </c>
      <c r="D15" s="16">
        <v>0</v>
      </c>
      <c r="E15" s="16">
        <v>0</v>
      </c>
      <c r="F15" s="16">
        <v>0.08</v>
      </c>
    </row>
    <row r="16" spans="1:6" x14ac:dyDescent="0.25">
      <c r="A16" s="6" t="s">
        <v>32</v>
      </c>
      <c r="B16" s="6" t="s">
        <v>33</v>
      </c>
      <c r="C16" s="16">
        <v>0.06</v>
      </c>
      <c r="D16" s="16">
        <v>0</v>
      </c>
      <c r="E16" s="16">
        <v>0.06</v>
      </c>
      <c r="F16" s="16">
        <v>0</v>
      </c>
    </row>
    <row r="17" spans="1:6" x14ac:dyDescent="0.25">
      <c r="A17" s="6" t="s">
        <v>34</v>
      </c>
      <c r="B17" s="6" t="s">
        <v>35</v>
      </c>
      <c r="C17" s="15">
        <v>463.54</v>
      </c>
      <c r="D17" s="18">
        <v>209263.91</v>
      </c>
      <c r="E17" s="18">
        <v>208765.86</v>
      </c>
      <c r="F17" s="15">
        <v>961.59</v>
      </c>
    </row>
    <row r="18" spans="1:6" x14ac:dyDescent="0.25">
      <c r="A18" s="6" t="s">
        <v>36</v>
      </c>
      <c r="B18" s="6" t="s">
        <v>37</v>
      </c>
      <c r="C18" s="15">
        <v>116.87</v>
      </c>
      <c r="D18" s="17">
        <v>93682.39</v>
      </c>
      <c r="E18" s="17">
        <v>87011.86</v>
      </c>
      <c r="F18" s="14">
        <v>6787.4</v>
      </c>
    </row>
    <row r="19" spans="1:6" x14ac:dyDescent="0.25">
      <c r="A19" s="6" t="s">
        <v>38</v>
      </c>
      <c r="B19" s="6" t="s">
        <v>39</v>
      </c>
      <c r="C19" s="16">
        <v>1.27</v>
      </c>
      <c r="D19" s="16">
        <v>0</v>
      </c>
      <c r="E19" s="16">
        <v>0.56999999999999995</v>
      </c>
      <c r="F19" s="16">
        <v>0.7</v>
      </c>
    </row>
    <row r="20" spans="1:6" x14ac:dyDescent="0.25">
      <c r="A20" s="6" t="s">
        <v>40</v>
      </c>
      <c r="B20" s="6" t="s">
        <v>41</v>
      </c>
      <c r="C20" s="16">
        <v>0.16</v>
      </c>
      <c r="D20" s="16">
        <v>0</v>
      </c>
      <c r="E20" s="16">
        <v>0.11</v>
      </c>
      <c r="F20" s="16">
        <v>0.05</v>
      </c>
    </row>
    <row r="21" spans="1:6" x14ac:dyDescent="0.25">
      <c r="A21" s="6" t="s">
        <v>42</v>
      </c>
      <c r="B21" s="6" t="s">
        <v>43</v>
      </c>
      <c r="C21" s="15">
        <v>593.29</v>
      </c>
      <c r="D21" s="21">
        <v>2418367.88</v>
      </c>
      <c r="E21" s="21">
        <v>2382431.5099999998</v>
      </c>
      <c r="F21" s="17">
        <v>36529.660000000003</v>
      </c>
    </row>
    <row r="22" spans="1:6" x14ac:dyDescent="0.25">
      <c r="A22" s="6" t="s">
        <v>44</v>
      </c>
      <c r="B22" s="6" t="s">
        <v>45</v>
      </c>
      <c r="C22" s="16">
        <v>0.22</v>
      </c>
      <c r="D22" s="16">
        <v>0</v>
      </c>
      <c r="E22" s="16">
        <v>0</v>
      </c>
      <c r="F22" s="16">
        <v>0.22</v>
      </c>
    </row>
    <row r="23" spans="1:6" x14ac:dyDescent="0.25">
      <c r="A23" s="6" t="s">
        <v>46</v>
      </c>
      <c r="B23" s="6" t="s">
        <v>47</v>
      </c>
      <c r="C23" s="14">
        <v>6690.94</v>
      </c>
      <c r="D23" s="18">
        <v>235113.18</v>
      </c>
      <c r="E23" s="18">
        <v>179155.09</v>
      </c>
      <c r="F23" s="17">
        <v>62649.03</v>
      </c>
    </row>
    <row r="24" spans="1:6" x14ac:dyDescent="0.25">
      <c r="A24" s="6" t="s">
        <v>48</v>
      </c>
      <c r="B24" s="6" t="s">
        <v>49</v>
      </c>
      <c r="C24" s="14">
        <v>8532.34</v>
      </c>
      <c r="D24" s="18">
        <v>310274.07</v>
      </c>
      <c r="E24" s="18">
        <v>310290.49</v>
      </c>
      <c r="F24" s="14">
        <v>8515.92</v>
      </c>
    </row>
    <row r="25" spans="1:6" x14ac:dyDescent="0.25">
      <c r="A25" s="6" t="s">
        <v>50</v>
      </c>
      <c r="B25" s="6" t="s">
        <v>51</v>
      </c>
      <c r="C25" s="16">
        <v>0.31</v>
      </c>
      <c r="D25" s="16">
        <v>0</v>
      </c>
      <c r="E25" s="16">
        <v>0.17</v>
      </c>
      <c r="F25" s="16">
        <v>0.14000000000000001</v>
      </c>
    </row>
    <row r="26" spans="1:6" x14ac:dyDescent="0.25">
      <c r="A26" s="6" t="s">
        <v>52</v>
      </c>
      <c r="B26" s="6" t="s">
        <v>53</v>
      </c>
      <c r="C26" s="14">
        <v>4969.0200000000004</v>
      </c>
      <c r="D26" s="21">
        <v>2074106.65</v>
      </c>
      <c r="E26" s="21">
        <v>1566571.15</v>
      </c>
      <c r="F26" s="18">
        <v>512504.52</v>
      </c>
    </row>
    <row r="27" spans="1:6" x14ac:dyDescent="0.25">
      <c r="A27" s="6" t="s">
        <v>54</v>
      </c>
      <c r="B27" s="6" t="s">
        <v>55</v>
      </c>
      <c r="C27" s="14">
        <v>6704.3</v>
      </c>
      <c r="D27" s="21">
        <v>2712723.6</v>
      </c>
      <c r="E27" s="21">
        <v>2715449.09</v>
      </c>
      <c r="F27" s="14">
        <v>3978.81</v>
      </c>
    </row>
    <row r="28" spans="1:6" x14ac:dyDescent="0.25">
      <c r="A28" s="6" t="s">
        <v>56</v>
      </c>
      <c r="B28" s="6" t="s">
        <v>57</v>
      </c>
      <c r="C28" s="15">
        <v>405</v>
      </c>
      <c r="D28" s="17">
        <v>30412.48</v>
      </c>
      <c r="E28" s="17">
        <v>30028.61</v>
      </c>
      <c r="F28" s="15">
        <v>788.87</v>
      </c>
    </row>
    <row r="29" spans="1:6" x14ac:dyDescent="0.25">
      <c r="A29" s="6" t="s">
        <v>58</v>
      </c>
      <c r="B29" s="6" t="s">
        <v>59</v>
      </c>
      <c r="C29" s="14">
        <v>1733.39</v>
      </c>
      <c r="D29" s="21">
        <v>1318333.6599999999</v>
      </c>
      <c r="E29" s="21">
        <v>1274932.43</v>
      </c>
      <c r="F29" s="17">
        <v>45134.62</v>
      </c>
    </row>
    <row r="30" spans="1:6" x14ac:dyDescent="0.25">
      <c r="A30" s="6" t="s">
        <v>60</v>
      </c>
      <c r="B30" s="6" t="s">
        <v>61</v>
      </c>
      <c r="C30" s="16">
        <v>0</v>
      </c>
      <c r="D30" s="19">
        <v>62.78</v>
      </c>
      <c r="E30" s="16">
        <v>0.28999999999999998</v>
      </c>
      <c r="F30" s="19">
        <v>62.49</v>
      </c>
    </row>
    <row r="31" spans="1:6" x14ac:dyDescent="0.25">
      <c r="A31" s="6" t="s">
        <v>62</v>
      </c>
      <c r="B31" s="6" t="s">
        <v>63</v>
      </c>
      <c r="C31" s="16">
        <v>0</v>
      </c>
      <c r="D31" s="18">
        <v>341776.62</v>
      </c>
      <c r="E31" s="18">
        <v>320204.78999999998</v>
      </c>
      <c r="F31" s="17">
        <v>21571.83</v>
      </c>
    </row>
    <row r="32" spans="1:6" x14ac:dyDescent="0.25">
      <c r="A32" s="6" t="s">
        <v>64</v>
      </c>
      <c r="B32" s="6" t="s">
        <v>65</v>
      </c>
      <c r="C32" s="16">
        <v>0</v>
      </c>
      <c r="D32" s="18">
        <v>898405.99</v>
      </c>
      <c r="E32" s="18">
        <v>898199.46</v>
      </c>
      <c r="F32" s="15">
        <v>206.53</v>
      </c>
    </row>
    <row r="33" spans="1:6" x14ac:dyDescent="0.25">
      <c r="A33" s="6" t="s">
        <v>505</v>
      </c>
      <c r="B33" s="6" t="s">
        <v>506</v>
      </c>
      <c r="C33" s="16">
        <v>0</v>
      </c>
      <c r="D33" s="17">
        <v>15535.4</v>
      </c>
      <c r="E33" s="17">
        <v>15523.34</v>
      </c>
      <c r="F33" s="19">
        <v>12.06</v>
      </c>
    </row>
    <row r="34" spans="1:6" x14ac:dyDescent="0.25">
      <c r="A34" s="6" t="s">
        <v>24</v>
      </c>
      <c r="B34" s="6" t="s">
        <v>70</v>
      </c>
      <c r="C34" s="17">
        <v>51827.06</v>
      </c>
      <c r="D34" s="31">
        <v>11058762.26</v>
      </c>
      <c r="E34" s="31">
        <v>10398838.77</v>
      </c>
      <c r="F34" s="18">
        <v>711750.55</v>
      </c>
    </row>
    <row r="35" spans="1:6" x14ac:dyDescent="0.25">
      <c r="A35" s="6" t="s">
        <v>71</v>
      </c>
      <c r="B35" s="6" t="s">
        <v>72</v>
      </c>
      <c r="C35" s="2"/>
      <c r="D35" s="2"/>
      <c r="E35" s="2"/>
      <c r="F35" s="2"/>
    </row>
    <row r="36" spans="1:6" x14ac:dyDescent="0.25">
      <c r="A36" s="6" t="s">
        <v>73</v>
      </c>
      <c r="B36" s="6" t="s">
        <v>74</v>
      </c>
      <c r="C36" s="18">
        <v>244505.23</v>
      </c>
      <c r="D36" s="21">
        <v>6550642.8799999999</v>
      </c>
      <c r="E36" s="21">
        <v>6769120.8600000003</v>
      </c>
      <c r="F36" s="17">
        <v>26027.25</v>
      </c>
    </row>
    <row r="37" spans="1:6" x14ac:dyDescent="0.25">
      <c r="A37" s="6" t="s">
        <v>507</v>
      </c>
      <c r="B37" s="6" t="s">
        <v>508</v>
      </c>
      <c r="C37" s="16">
        <v>0.01</v>
      </c>
      <c r="D37" s="18">
        <v>813069.89</v>
      </c>
      <c r="E37" s="18">
        <v>801596.22</v>
      </c>
      <c r="F37" s="17">
        <v>11473.68</v>
      </c>
    </row>
    <row r="38" spans="1:6" x14ac:dyDescent="0.25">
      <c r="A38" s="6" t="s">
        <v>509</v>
      </c>
      <c r="B38" s="6" t="s">
        <v>510</v>
      </c>
      <c r="C38" s="16">
        <v>0</v>
      </c>
      <c r="D38" s="18">
        <v>268662.19</v>
      </c>
      <c r="E38" s="18">
        <v>286744.68</v>
      </c>
      <c r="F38" s="24">
        <v>-18082.490000000002</v>
      </c>
    </row>
    <row r="39" spans="1:6" x14ac:dyDescent="0.25">
      <c r="A39" s="6" t="s">
        <v>71</v>
      </c>
      <c r="B39" s="6" t="s">
        <v>75</v>
      </c>
      <c r="C39" s="18">
        <v>244505.24</v>
      </c>
      <c r="D39" s="21">
        <v>7632374.96</v>
      </c>
      <c r="E39" s="21">
        <v>7857461.7599999998</v>
      </c>
      <c r="F39" s="17">
        <v>19418.439999999999</v>
      </c>
    </row>
    <row r="40" spans="1:6" x14ac:dyDescent="0.25">
      <c r="A40" s="6" t="s">
        <v>76</v>
      </c>
      <c r="B40" s="6" t="s">
        <v>77</v>
      </c>
      <c r="C40" s="2"/>
      <c r="D40" s="2"/>
      <c r="E40" s="2"/>
      <c r="F40" s="2"/>
    </row>
    <row r="41" spans="1:6" x14ac:dyDescent="0.25">
      <c r="A41" s="6" t="s">
        <v>78</v>
      </c>
      <c r="B41" s="6" t="s">
        <v>79</v>
      </c>
      <c r="C41" s="16">
        <v>0</v>
      </c>
      <c r="D41" s="18">
        <v>193988.88</v>
      </c>
      <c r="E41" s="16">
        <v>0</v>
      </c>
      <c r="F41" s="18">
        <v>193988.88</v>
      </c>
    </row>
    <row r="42" spans="1:6" x14ac:dyDescent="0.25">
      <c r="A42" s="6" t="s">
        <v>511</v>
      </c>
      <c r="B42" s="6" t="s">
        <v>512</v>
      </c>
      <c r="C42" s="14">
        <v>2467.7800000000002</v>
      </c>
      <c r="D42" s="17">
        <v>57628.24</v>
      </c>
      <c r="E42" s="17">
        <v>13460</v>
      </c>
      <c r="F42" s="17">
        <v>46636.02</v>
      </c>
    </row>
    <row r="43" spans="1:6" x14ac:dyDescent="0.25">
      <c r="A43" s="6" t="s">
        <v>513</v>
      </c>
      <c r="B43" s="6" t="s">
        <v>514</v>
      </c>
      <c r="C43" s="15">
        <v>102</v>
      </c>
      <c r="D43" s="16">
        <v>0</v>
      </c>
      <c r="E43" s="19">
        <v>27.09</v>
      </c>
      <c r="F43" s="19">
        <v>74.91</v>
      </c>
    </row>
    <row r="44" spans="1:6" x14ac:dyDescent="0.25">
      <c r="A44" s="6" t="s">
        <v>76</v>
      </c>
      <c r="B44" s="6" t="s">
        <v>80</v>
      </c>
      <c r="C44" s="14">
        <v>2569.7800000000002</v>
      </c>
      <c r="D44" s="18">
        <v>251617.12</v>
      </c>
      <c r="E44" s="17">
        <v>13487.09</v>
      </c>
      <c r="F44" s="18">
        <v>240699.81</v>
      </c>
    </row>
    <row r="45" spans="1:6" x14ac:dyDescent="0.25">
      <c r="A45" s="6" t="s">
        <v>81</v>
      </c>
      <c r="B45" s="6" t="s">
        <v>82</v>
      </c>
      <c r="C45" s="2"/>
      <c r="D45" s="2"/>
      <c r="E45" s="2"/>
      <c r="F45" s="2"/>
    </row>
    <row r="46" spans="1:6" x14ac:dyDescent="0.25">
      <c r="A46" s="6" t="s">
        <v>83</v>
      </c>
      <c r="B46" s="6" t="s">
        <v>84</v>
      </c>
      <c r="C46" s="15">
        <v>144.54</v>
      </c>
      <c r="D46" s="15">
        <v>630.98</v>
      </c>
      <c r="E46" s="15">
        <v>585.71</v>
      </c>
      <c r="F46" s="15">
        <v>189.81</v>
      </c>
    </row>
    <row r="47" spans="1:6" x14ac:dyDescent="0.25">
      <c r="A47" s="6" t="s">
        <v>81</v>
      </c>
      <c r="B47" s="6" t="s">
        <v>85</v>
      </c>
      <c r="C47" s="15">
        <v>144.54</v>
      </c>
      <c r="D47" s="15">
        <v>630.98</v>
      </c>
      <c r="E47" s="15">
        <v>585.71</v>
      </c>
      <c r="F47" s="15">
        <v>189.81</v>
      </c>
    </row>
    <row r="48" spans="1:6" x14ac:dyDescent="0.25">
      <c r="A48" s="6" t="s">
        <v>86</v>
      </c>
      <c r="B48" s="6" t="s">
        <v>515</v>
      </c>
      <c r="C48" s="2"/>
      <c r="D48" s="2"/>
      <c r="E48" s="2"/>
      <c r="F48" s="2"/>
    </row>
    <row r="49" spans="1:6" x14ac:dyDescent="0.25">
      <c r="A49" s="6" t="s">
        <v>88</v>
      </c>
      <c r="B49" s="6" t="s">
        <v>89</v>
      </c>
      <c r="C49" s="16">
        <v>0</v>
      </c>
      <c r="D49" s="17">
        <v>99783.76</v>
      </c>
      <c r="E49" s="17">
        <v>39939.06</v>
      </c>
      <c r="F49" s="17">
        <v>59844.7</v>
      </c>
    </row>
    <row r="50" spans="1:6" ht="16.5" x14ac:dyDescent="0.25">
      <c r="A50" s="2"/>
      <c r="B50" s="2"/>
      <c r="C50" s="9" t="s">
        <v>1</v>
      </c>
      <c r="D50" s="2"/>
      <c r="E50" s="2"/>
      <c r="F50" s="2"/>
    </row>
    <row r="51" spans="1:6" x14ac:dyDescent="0.25">
      <c r="A51" s="2"/>
      <c r="B51" s="2"/>
      <c r="C51" s="2"/>
      <c r="D51" s="2"/>
      <c r="E51" s="2"/>
      <c r="F51" s="10" t="s">
        <v>90</v>
      </c>
    </row>
    <row r="52" spans="1:6" ht="16.5" x14ac:dyDescent="0.25">
      <c r="A52" s="2"/>
      <c r="B52" s="2"/>
      <c r="C52" s="9" t="s">
        <v>3</v>
      </c>
      <c r="D52" s="2"/>
      <c r="E52" s="2"/>
      <c r="F52" s="2"/>
    </row>
    <row r="53" spans="1:6" x14ac:dyDescent="0.25">
      <c r="A53" s="2"/>
      <c r="B53" s="2"/>
      <c r="C53" s="11" t="s">
        <v>504</v>
      </c>
      <c r="D53" s="2"/>
      <c r="E53" s="2"/>
      <c r="F53" s="2"/>
    </row>
    <row r="54" spans="1:6" x14ac:dyDescent="0.25">
      <c r="A54" s="2"/>
      <c r="B54" s="2"/>
      <c r="C54" s="12" t="s">
        <v>5</v>
      </c>
      <c r="D54" s="2"/>
      <c r="E54" s="2"/>
      <c r="F54" s="2"/>
    </row>
    <row r="55" spans="1:6" x14ac:dyDescent="0.25">
      <c r="A55" s="8" t="s">
        <v>6</v>
      </c>
      <c r="B55" s="8" t="s">
        <v>6</v>
      </c>
      <c r="C55" s="13" t="s">
        <v>7</v>
      </c>
      <c r="D55" s="13" t="s">
        <v>8</v>
      </c>
      <c r="E55" s="13" t="s">
        <v>9</v>
      </c>
      <c r="F55" s="13" t="s">
        <v>10</v>
      </c>
    </row>
    <row r="56" spans="1:6" x14ac:dyDescent="0.25">
      <c r="A56" s="6" t="s">
        <v>91</v>
      </c>
      <c r="B56" s="6" t="s">
        <v>92</v>
      </c>
      <c r="C56" s="16">
        <v>0</v>
      </c>
      <c r="D56" s="18">
        <v>100010.99</v>
      </c>
      <c r="E56" s="16">
        <v>0</v>
      </c>
      <c r="F56" s="18">
        <v>100010.99</v>
      </c>
    </row>
    <row r="57" spans="1:6" x14ac:dyDescent="0.25">
      <c r="A57" s="6" t="s">
        <v>93</v>
      </c>
      <c r="B57" s="6" t="s">
        <v>94</v>
      </c>
      <c r="C57" s="16">
        <v>0</v>
      </c>
      <c r="D57" s="17">
        <v>60064.97</v>
      </c>
      <c r="E57" s="16">
        <v>0</v>
      </c>
      <c r="F57" s="17">
        <v>60064.97</v>
      </c>
    </row>
    <row r="58" spans="1:6" x14ac:dyDescent="0.25">
      <c r="A58" s="6" t="s">
        <v>95</v>
      </c>
      <c r="B58" s="6" t="s">
        <v>96</v>
      </c>
      <c r="C58" s="16">
        <v>0</v>
      </c>
      <c r="D58" s="19">
        <v>82.8</v>
      </c>
      <c r="E58" s="16">
        <v>0</v>
      </c>
      <c r="F58" s="19">
        <v>82.8</v>
      </c>
    </row>
    <row r="59" spans="1:6" x14ac:dyDescent="0.25">
      <c r="A59" s="6" t="s">
        <v>86</v>
      </c>
      <c r="B59" s="6" t="s">
        <v>516</v>
      </c>
      <c r="C59" s="16">
        <v>0</v>
      </c>
      <c r="D59" s="18">
        <v>259942.52</v>
      </c>
      <c r="E59" s="17">
        <v>39939.06</v>
      </c>
      <c r="F59" s="18">
        <v>220003.46</v>
      </c>
    </row>
    <row r="60" spans="1:6" x14ac:dyDescent="0.25">
      <c r="A60" s="6" t="s">
        <v>103</v>
      </c>
      <c r="B60" s="6" t="s">
        <v>104</v>
      </c>
      <c r="C60" s="2"/>
      <c r="D60" s="2"/>
      <c r="E60" s="2"/>
      <c r="F60" s="2"/>
    </row>
    <row r="61" spans="1:6" x14ac:dyDescent="0.25">
      <c r="A61" s="6" t="s">
        <v>105</v>
      </c>
      <c r="B61" s="6" t="s">
        <v>106</v>
      </c>
      <c r="C61" s="18">
        <v>438783.91</v>
      </c>
      <c r="D61" s="17">
        <v>89020.9</v>
      </c>
      <c r="E61" s="18">
        <v>116553.13</v>
      </c>
      <c r="F61" s="18">
        <v>411251.68</v>
      </c>
    </row>
    <row r="62" spans="1:6" x14ac:dyDescent="0.25">
      <c r="A62" s="6" t="s">
        <v>103</v>
      </c>
      <c r="B62" s="6" t="s">
        <v>107</v>
      </c>
      <c r="C62" s="18">
        <v>438783.91</v>
      </c>
      <c r="D62" s="17">
        <v>89020.9</v>
      </c>
      <c r="E62" s="18">
        <v>116553.13</v>
      </c>
      <c r="F62" s="18">
        <v>411251.68</v>
      </c>
    </row>
    <row r="63" spans="1:6" x14ac:dyDescent="0.25">
      <c r="A63" s="6">
        <v>1.01</v>
      </c>
      <c r="B63" s="6" t="s">
        <v>108</v>
      </c>
      <c r="C63" s="18">
        <v>794792.15</v>
      </c>
      <c r="D63" s="31">
        <v>21312053.02</v>
      </c>
      <c r="E63" s="31">
        <v>20382209.600000001</v>
      </c>
      <c r="F63" s="21">
        <v>1724635.57</v>
      </c>
    </row>
    <row r="64" spans="1:6" x14ac:dyDescent="0.25">
      <c r="A64" s="6">
        <v>1.41</v>
      </c>
      <c r="B64" s="6" t="s">
        <v>109</v>
      </c>
      <c r="C64" s="2"/>
      <c r="D64" s="2"/>
      <c r="E64" s="2"/>
      <c r="F64" s="2"/>
    </row>
    <row r="65" spans="1:6" x14ac:dyDescent="0.25">
      <c r="A65" s="6" t="s">
        <v>115</v>
      </c>
      <c r="B65" s="6" t="s">
        <v>116</v>
      </c>
      <c r="C65" s="2"/>
      <c r="D65" s="2"/>
      <c r="E65" s="2"/>
      <c r="F65" s="2"/>
    </row>
    <row r="66" spans="1:6" x14ac:dyDescent="0.25">
      <c r="A66" s="6" t="s">
        <v>117</v>
      </c>
      <c r="B66" s="6" t="s">
        <v>118</v>
      </c>
      <c r="C66" s="19">
        <v>32.979999999999997</v>
      </c>
      <c r="D66" s="19">
        <v>77.91</v>
      </c>
      <c r="E66" s="16">
        <v>0</v>
      </c>
      <c r="F66" s="15">
        <v>110.89</v>
      </c>
    </row>
    <row r="67" spans="1:6" x14ac:dyDescent="0.25">
      <c r="A67" s="6" t="s">
        <v>119</v>
      </c>
      <c r="B67" s="6" t="s">
        <v>120</v>
      </c>
      <c r="C67" s="15">
        <v>410.36</v>
      </c>
      <c r="D67" s="19">
        <v>36.75</v>
      </c>
      <c r="E67" s="16">
        <v>0</v>
      </c>
      <c r="F67" s="15">
        <v>447.11</v>
      </c>
    </row>
    <row r="68" spans="1:6" x14ac:dyDescent="0.25">
      <c r="A68" s="6" t="s">
        <v>115</v>
      </c>
      <c r="B68" s="6" t="s">
        <v>121</v>
      </c>
      <c r="C68" s="15">
        <v>443.34</v>
      </c>
      <c r="D68" s="15">
        <v>114.66</v>
      </c>
      <c r="E68" s="16">
        <v>0</v>
      </c>
      <c r="F68" s="15">
        <v>558</v>
      </c>
    </row>
    <row r="69" spans="1:6" x14ac:dyDescent="0.25">
      <c r="A69" s="6">
        <v>1.41</v>
      </c>
      <c r="B69" s="6" t="s">
        <v>122</v>
      </c>
      <c r="C69" s="15">
        <v>443.34</v>
      </c>
      <c r="D69" s="15">
        <v>114.66</v>
      </c>
      <c r="E69" s="16">
        <v>0</v>
      </c>
      <c r="F69" s="15">
        <v>558</v>
      </c>
    </row>
    <row r="70" spans="1:6" x14ac:dyDescent="0.25">
      <c r="A70" s="6">
        <v>1.42</v>
      </c>
      <c r="B70" s="6" t="s">
        <v>123</v>
      </c>
      <c r="C70" s="2"/>
      <c r="D70" s="2"/>
      <c r="E70" s="2"/>
      <c r="F70" s="2"/>
    </row>
    <row r="71" spans="1:6" x14ac:dyDescent="0.25">
      <c r="A71" s="6" t="s">
        <v>126</v>
      </c>
      <c r="B71" s="6" t="s">
        <v>127</v>
      </c>
      <c r="C71" s="20">
        <v>-4.58</v>
      </c>
      <c r="D71" s="16">
        <v>0</v>
      </c>
      <c r="E71" s="19">
        <v>13.91</v>
      </c>
      <c r="F71" s="22">
        <v>-18.489999999999998</v>
      </c>
    </row>
    <row r="72" spans="1:6" x14ac:dyDescent="0.25">
      <c r="A72" s="6" t="s">
        <v>128</v>
      </c>
      <c r="B72" s="6" t="s">
        <v>129</v>
      </c>
      <c r="C72" s="22">
        <v>-82.07</v>
      </c>
      <c r="D72" s="16">
        <v>0</v>
      </c>
      <c r="E72" s="19">
        <v>58.12</v>
      </c>
      <c r="F72" s="26">
        <v>-140.19</v>
      </c>
    </row>
    <row r="73" spans="1:6" x14ac:dyDescent="0.25">
      <c r="A73" s="6">
        <v>1.42</v>
      </c>
      <c r="B73" s="6" t="s">
        <v>130</v>
      </c>
      <c r="C73" s="22">
        <v>-86.65</v>
      </c>
      <c r="D73" s="16">
        <v>0</v>
      </c>
      <c r="E73" s="19">
        <v>72.03</v>
      </c>
      <c r="F73" s="26">
        <v>-158.68</v>
      </c>
    </row>
    <row r="74" spans="1:6" x14ac:dyDescent="0.25">
      <c r="A74" s="6">
        <v>1.81</v>
      </c>
      <c r="B74" s="6" t="s">
        <v>131</v>
      </c>
      <c r="C74" s="2"/>
      <c r="D74" s="2"/>
      <c r="E74" s="2"/>
      <c r="F74" s="2"/>
    </row>
    <row r="75" spans="1:6" x14ac:dyDescent="0.25">
      <c r="A75" s="6" t="s">
        <v>132</v>
      </c>
      <c r="B75" s="6" t="s">
        <v>133</v>
      </c>
      <c r="C75" s="2"/>
      <c r="D75" s="2"/>
      <c r="E75" s="2"/>
      <c r="F75" s="2"/>
    </row>
    <row r="76" spans="1:6" x14ac:dyDescent="0.25">
      <c r="A76" s="6" t="s">
        <v>134</v>
      </c>
      <c r="B76" s="6" t="s">
        <v>135</v>
      </c>
      <c r="C76" s="14">
        <v>4624.93</v>
      </c>
      <c r="D76" s="17">
        <v>22271.08</v>
      </c>
      <c r="E76" s="14">
        <v>8696.6299999999992</v>
      </c>
      <c r="F76" s="17">
        <v>18199.38</v>
      </c>
    </row>
    <row r="77" spans="1:6" x14ac:dyDescent="0.25">
      <c r="A77" s="6" t="s">
        <v>132</v>
      </c>
      <c r="B77" s="6" t="s">
        <v>136</v>
      </c>
      <c r="C77" s="14">
        <v>4624.93</v>
      </c>
      <c r="D77" s="17">
        <v>22271.08</v>
      </c>
      <c r="E77" s="14">
        <v>8696.6299999999992</v>
      </c>
      <c r="F77" s="17">
        <v>18199.38</v>
      </c>
    </row>
    <row r="78" spans="1:6" x14ac:dyDescent="0.25">
      <c r="A78" s="6" t="s">
        <v>137</v>
      </c>
      <c r="B78" s="6" t="s">
        <v>138</v>
      </c>
      <c r="C78" s="2"/>
      <c r="D78" s="2"/>
      <c r="E78" s="2"/>
      <c r="F78" s="2"/>
    </row>
    <row r="79" spans="1:6" x14ac:dyDescent="0.25">
      <c r="A79" s="6" t="s">
        <v>517</v>
      </c>
      <c r="B79" s="6" t="s">
        <v>518</v>
      </c>
      <c r="C79" s="16">
        <v>3.82</v>
      </c>
      <c r="D79" s="16">
        <v>0.99</v>
      </c>
      <c r="E79" s="16">
        <v>1.27</v>
      </c>
      <c r="F79" s="16">
        <v>3.54</v>
      </c>
    </row>
    <row r="80" spans="1:6" x14ac:dyDescent="0.25">
      <c r="A80" s="6" t="s">
        <v>139</v>
      </c>
      <c r="B80" s="6" t="s">
        <v>140</v>
      </c>
      <c r="C80" s="16">
        <v>0</v>
      </c>
      <c r="D80" s="17">
        <v>63251.87</v>
      </c>
      <c r="E80" s="17">
        <v>21291.19</v>
      </c>
      <c r="F80" s="17">
        <v>41960.68</v>
      </c>
    </row>
    <row r="81" spans="1:6" x14ac:dyDescent="0.25">
      <c r="A81" s="6" t="s">
        <v>137</v>
      </c>
      <c r="B81" s="6" t="s">
        <v>141</v>
      </c>
      <c r="C81" s="16">
        <v>3.82</v>
      </c>
      <c r="D81" s="17">
        <v>63252.86</v>
      </c>
      <c r="E81" s="17">
        <v>21292.46</v>
      </c>
      <c r="F81" s="17">
        <v>41964.22</v>
      </c>
    </row>
    <row r="82" spans="1:6" x14ac:dyDescent="0.25">
      <c r="A82" s="6" t="s">
        <v>142</v>
      </c>
      <c r="B82" s="6" t="s">
        <v>143</v>
      </c>
      <c r="C82" s="2"/>
      <c r="D82" s="2"/>
      <c r="E82" s="2"/>
      <c r="F82" s="2"/>
    </row>
    <row r="83" spans="1:6" x14ac:dyDescent="0.25">
      <c r="A83" s="6" t="s">
        <v>144</v>
      </c>
      <c r="B83" s="6" t="s">
        <v>145</v>
      </c>
      <c r="C83" s="14">
        <v>3358.63</v>
      </c>
      <c r="D83" s="21">
        <v>2596995.5099999998</v>
      </c>
      <c r="E83" s="21">
        <v>2572744.73</v>
      </c>
      <c r="F83" s="17">
        <v>27609.41</v>
      </c>
    </row>
    <row r="84" spans="1:6" x14ac:dyDescent="0.25">
      <c r="A84" s="6" t="s">
        <v>148</v>
      </c>
      <c r="B84" s="6" t="s">
        <v>149</v>
      </c>
      <c r="C84" s="17">
        <v>17144.03</v>
      </c>
      <c r="D84" s="18">
        <v>114967.25</v>
      </c>
      <c r="E84" s="18">
        <v>117654.28</v>
      </c>
      <c r="F84" s="17">
        <v>14457</v>
      </c>
    </row>
    <row r="85" spans="1:6" x14ac:dyDescent="0.25">
      <c r="A85" s="6" t="s">
        <v>519</v>
      </c>
      <c r="B85" s="6" t="s">
        <v>520</v>
      </c>
      <c r="C85" s="17">
        <v>20890.47</v>
      </c>
      <c r="D85" s="17">
        <v>14859.33</v>
      </c>
      <c r="E85" s="17">
        <v>13884.51</v>
      </c>
      <c r="F85" s="17">
        <v>21865.29</v>
      </c>
    </row>
    <row r="86" spans="1:6" x14ac:dyDescent="0.25">
      <c r="A86" s="6" t="s">
        <v>521</v>
      </c>
      <c r="B86" s="6" t="s">
        <v>522</v>
      </c>
      <c r="C86" s="16">
        <v>0</v>
      </c>
      <c r="D86" s="14">
        <v>6640</v>
      </c>
      <c r="E86" s="14">
        <v>6318.85</v>
      </c>
      <c r="F86" s="15">
        <v>321.14999999999998</v>
      </c>
    </row>
    <row r="87" spans="1:6" x14ac:dyDescent="0.25">
      <c r="A87" s="6" t="s">
        <v>150</v>
      </c>
      <c r="B87" s="6" t="s">
        <v>151</v>
      </c>
      <c r="C87" s="16">
        <v>0</v>
      </c>
      <c r="D87" s="21">
        <v>2664839.75</v>
      </c>
      <c r="E87" s="21">
        <v>1835536.81</v>
      </c>
      <c r="F87" s="18">
        <v>829302.94</v>
      </c>
    </row>
    <row r="88" spans="1:6" x14ac:dyDescent="0.25">
      <c r="A88" s="6" t="s">
        <v>142</v>
      </c>
      <c r="B88" s="6" t="s">
        <v>152</v>
      </c>
      <c r="C88" s="17">
        <v>41393.129999999997</v>
      </c>
      <c r="D88" s="21">
        <v>5398301.8399999999</v>
      </c>
      <c r="E88" s="21">
        <v>4546139.18</v>
      </c>
      <c r="F88" s="18">
        <v>893555.79</v>
      </c>
    </row>
    <row r="89" spans="1:6" x14ac:dyDescent="0.25">
      <c r="A89" s="6" t="s">
        <v>153</v>
      </c>
      <c r="B89" s="6" t="s">
        <v>154</v>
      </c>
      <c r="C89" s="2"/>
      <c r="D89" s="2"/>
      <c r="E89" s="2"/>
      <c r="F89" s="2"/>
    </row>
    <row r="90" spans="1:6" x14ac:dyDescent="0.25">
      <c r="A90" s="6" t="s">
        <v>155</v>
      </c>
      <c r="B90" s="6" t="s">
        <v>156</v>
      </c>
      <c r="C90" s="16">
        <v>0</v>
      </c>
      <c r="D90" s="17">
        <v>29268.25</v>
      </c>
      <c r="E90" s="17">
        <v>18941.09</v>
      </c>
      <c r="F90" s="17">
        <v>10327.16</v>
      </c>
    </row>
    <row r="91" spans="1:6" x14ac:dyDescent="0.25">
      <c r="A91" s="6" t="s">
        <v>523</v>
      </c>
      <c r="B91" s="6" t="s">
        <v>524</v>
      </c>
      <c r="C91" s="14">
        <v>1058.58</v>
      </c>
      <c r="D91" s="14">
        <v>1761.58</v>
      </c>
      <c r="E91" s="14">
        <v>2782.95</v>
      </c>
      <c r="F91" s="19">
        <v>37.21</v>
      </c>
    </row>
    <row r="92" spans="1:6" x14ac:dyDescent="0.25">
      <c r="A92" s="6" t="s">
        <v>153</v>
      </c>
      <c r="B92" s="6" t="s">
        <v>157</v>
      </c>
      <c r="C92" s="14">
        <v>1058.58</v>
      </c>
      <c r="D92" s="17">
        <v>31029.83</v>
      </c>
      <c r="E92" s="17">
        <v>21724.04</v>
      </c>
      <c r="F92" s="17">
        <v>10364.370000000001</v>
      </c>
    </row>
    <row r="93" spans="1:6" x14ac:dyDescent="0.25">
      <c r="A93" s="6">
        <v>1.81</v>
      </c>
      <c r="B93" s="6" t="s">
        <v>158</v>
      </c>
      <c r="C93" s="17">
        <v>47080.46</v>
      </c>
      <c r="D93" s="21">
        <v>5514855.6100000003</v>
      </c>
      <c r="E93" s="21">
        <v>4597852.3099999996</v>
      </c>
      <c r="F93" s="18">
        <v>964083.76</v>
      </c>
    </row>
    <row r="94" spans="1:6" x14ac:dyDescent="0.25">
      <c r="A94" s="6">
        <v>1</v>
      </c>
      <c r="B94" s="6" t="s">
        <v>159</v>
      </c>
      <c r="C94" s="18">
        <v>842229.3</v>
      </c>
      <c r="D94" s="31">
        <v>26827023.289999999</v>
      </c>
      <c r="E94" s="31">
        <v>24980133.940000001</v>
      </c>
      <c r="F94" s="21">
        <v>2689118.65</v>
      </c>
    </row>
    <row r="95" spans="1:6" x14ac:dyDescent="0.25">
      <c r="A95" s="6">
        <v>2</v>
      </c>
      <c r="B95" s="6" t="s">
        <v>161</v>
      </c>
      <c r="C95" s="2"/>
      <c r="D95" s="2"/>
      <c r="E95" s="2"/>
      <c r="F95" s="2"/>
    </row>
    <row r="96" spans="1:6" x14ac:dyDescent="0.25">
      <c r="A96" s="6">
        <v>2.0099999999999998</v>
      </c>
      <c r="B96" s="6" t="s">
        <v>162</v>
      </c>
      <c r="C96" s="2"/>
      <c r="D96" s="2"/>
      <c r="E96" s="2"/>
      <c r="F96" s="2"/>
    </row>
    <row r="97" spans="1:6" x14ac:dyDescent="0.25">
      <c r="A97" s="6" t="s">
        <v>163</v>
      </c>
      <c r="B97" s="6" t="s">
        <v>525</v>
      </c>
      <c r="C97" s="2"/>
      <c r="D97" s="2"/>
      <c r="E97" s="2"/>
      <c r="F97" s="2"/>
    </row>
    <row r="98" spans="1:6" x14ac:dyDescent="0.25">
      <c r="A98" s="6" t="s">
        <v>165</v>
      </c>
      <c r="B98" s="6" t="s">
        <v>166</v>
      </c>
      <c r="C98" s="24">
        <v>-43768.22</v>
      </c>
      <c r="D98" s="21">
        <v>4305121.93</v>
      </c>
      <c r="E98" s="21">
        <v>4069590.59</v>
      </c>
      <c r="F98" s="18">
        <v>191763.12</v>
      </c>
    </row>
    <row r="99" spans="1:6" ht="16.5" x14ac:dyDescent="0.25">
      <c r="A99" s="2"/>
      <c r="B99" s="2"/>
      <c r="C99" s="9" t="s">
        <v>1</v>
      </c>
      <c r="D99" s="2"/>
      <c r="E99" s="2"/>
      <c r="F99" s="2"/>
    </row>
    <row r="100" spans="1:6" x14ac:dyDescent="0.25">
      <c r="A100" s="2"/>
      <c r="B100" s="2"/>
      <c r="C100" s="2"/>
      <c r="D100" s="2"/>
      <c r="E100" s="2"/>
      <c r="F100" s="10" t="s">
        <v>160</v>
      </c>
    </row>
    <row r="101" spans="1:6" ht="16.5" x14ac:dyDescent="0.25">
      <c r="A101" s="2"/>
      <c r="B101" s="2"/>
      <c r="C101" s="9" t="s">
        <v>3</v>
      </c>
      <c r="D101" s="2"/>
      <c r="E101" s="2"/>
      <c r="F101" s="2"/>
    </row>
    <row r="102" spans="1:6" x14ac:dyDescent="0.25">
      <c r="A102" s="2"/>
      <c r="B102" s="2"/>
      <c r="C102" s="11" t="s">
        <v>504</v>
      </c>
      <c r="D102" s="2"/>
      <c r="E102" s="2"/>
      <c r="F102" s="2"/>
    </row>
    <row r="103" spans="1:6" x14ac:dyDescent="0.25">
      <c r="A103" s="2"/>
      <c r="B103" s="2"/>
      <c r="C103" s="12" t="s">
        <v>5</v>
      </c>
      <c r="D103" s="2"/>
      <c r="E103" s="2"/>
      <c r="F103" s="2"/>
    </row>
    <row r="104" spans="1:6" x14ac:dyDescent="0.25">
      <c r="A104" s="8" t="s">
        <v>6</v>
      </c>
      <c r="B104" s="8" t="s">
        <v>6</v>
      </c>
      <c r="C104" s="13" t="s">
        <v>7</v>
      </c>
      <c r="D104" s="13" t="s">
        <v>8</v>
      </c>
      <c r="E104" s="13" t="s">
        <v>9</v>
      </c>
      <c r="F104" s="13" t="s">
        <v>10</v>
      </c>
    </row>
    <row r="105" spans="1:6" x14ac:dyDescent="0.25">
      <c r="A105" s="6" t="s">
        <v>167</v>
      </c>
      <c r="B105" s="6" t="s">
        <v>168</v>
      </c>
      <c r="C105" s="25">
        <v>-221550.98</v>
      </c>
      <c r="D105" s="21">
        <v>1723828.36</v>
      </c>
      <c r="E105" s="21">
        <v>2194146.98</v>
      </c>
      <c r="F105" s="25">
        <v>-691869.6</v>
      </c>
    </row>
    <row r="106" spans="1:6" x14ac:dyDescent="0.25">
      <c r="A106" s="6" t="s">
        <v>526</v>
      </c>
      <c r="B106" s="6" t="s">
        <v>527</v>
      </c>
      <c r="C106" s="22">
        <v>-32.65</v>
      </c>
      <c r="D106" s="16">
        <v>9.0399999999999991</v>
      </c>
      <c r="E106" s="16">
        <v>0</v>
      </c>
      <c r="F106" s="22">
        <v>-23.61</v>
      </c>
    </row>
    <row r="107" spans="1:6" x14ac:dyDescent="0.25">
      <c r="A107" s="6" t="s">
        <v>528</v>
      </c>
      <c r="B107" s="6" t="s">
        <v>529</v>
      </c>
      <c r="C107" s="23">
        <v>-3756.77</v>
      </c>
      <c r="D107" s="14">
        <v>3349.5</v>
      </c>
      <c r="E107" s="16">
        <v>0</v>
      </c>
      <c r="F107" s="26">
        <v>-407.27</v>
      </c>
    </row>
    <row r="108" spans="1:6" x14ac:dyDescent="0.25">
      <c r="A108" s="6" t="s">
        <v>169</v>
      </c>
      <c r="B108" s="6" t="s">
        <v>170</v>
      </c>
      <c r="C108" s="16">
        <v>0</v>
      </c>
      <c r="D108" s="14">
        <v>7595.12</v>
      </c>
      <c r="E108" s="17">
        <v>12979.52</v>
      </c>
      <c r="F108" s="23">
        <v>-5384.4</v>
      </c>
    </row>
    <row r="109" spans="1:6" x14ac:dyDescent="0.25">
      <c r="A109" s="6" t="s">
        <v>530</v>
      </c>
      <c r="B109" s="6" t="s">
        <v>531</v>
      </c>
      <c r="C109" s="16">
        <v>0</v>
      </c>
      <c r="D109" s="18">
        <v>130365.75</v>
      </c>
      <c r="E109" s="18">
        <v>239306.15</v>
      </c>
      <c r="F109" s="25">
        <v>-108940.4</v>
      </c>
    </row>
    <row r="110" spans="1:6" x14ac:dyDescent="0.25">
      <c r="A110" s="6" t="s">
        <v>532</v>
      </c>
      <c r="B110" s="6" t="s">
        <v>533</v>
      </c>
      <c r="C110" s="16">
        <v>0</v>
      </c>
      <c r="D110" s="17">
        <v>16803.349999999999</v>
      </c>
      <c r="E110" s="17">
        <v>14981.04</v>
      </c>
      <c r="F110" s="14">
        <v>1822.31</v>
      </c>
    </row>
    <row r="111" spans="1:6" x14ac:dyDescent="0.25">
      <c r="A111" s="6" t="s">
        <v>173</v>
      </c>
      <c r="B111" s="6" t="s">
        <v>174</v>
      </c>
      <c r="C111" s="23">
        <v>-1879.32</v>
      </c>
      <c r="D111" s="14">
        <v>4480.8100000000004</v>
      </c>
      <c r="E111" s="14">
        <v>4384.8999999999996</v>
      </c>
      <c r="F111" s="23">
        <v>-1783.41</v>
      </c>
    </row>
    <row r="112" spans="1:6" x14ac:dyDescent="0.25">
      <c r="A112" s="6" t="s">
        <v>175</v>
      </c>
      <c r="B112" s="6" t="s">
        <v>176</v>
      </c>
      <c r="C112" s="26">
        <v>-457.18</v>
      </c>
      <c r="D112" s="15">
        <v>479.91</v>
      </c>
      <c r="E112" s="15">
        <v>731.28</v>
      </c>
      <c r="F112" s="26">
        <v>-708.55</v>
      </c>
    </row>
    <row r="113" spans="1:6" x14ac:dyDescent="0.25">
      <c r="A113" s="6" t="s">
        <v>163</v>
      </c>
      <c r="B113" s="6" t="s">
        <v>534</v>
      </c>
      <c r="C113" s="25">
        <v>-271445.12</v>
      </c>
      <c r="D113" s="21">
        <v>6192033.7699999996</v>
      </c>
      <c r="E113" s="21">
        <v>6536120.46</v>
      </c>
      <c r="F113" s="25">
        <v>-615531.81000000006</v>
      </c>
    </row>
    <row r="114" spans="1:6" x14ac:dyDescent="0.25">
      <c r="A114" s="6" t="s">
        <v>178</v>
      </c>
      <c r="B114" s="6" t="s">
        <v>179</v>
      </c>
      <c r="C114" s="2"/>
      <c r="D114" s="2"/>
      <c r="E114" s="2"/>
      <c r="F114" s="2"/>
    </row>
    <row r="115" spans="1:6" x14ac:dyDescent="0.25">
      <c r="A115" s="6" t="s">
        <v>535</v>
      </c>
      <c r="B115" s="6" t="s">
        <v>536</v>
      </c>
      <c r="C115" s="16">
        <v>0</v>
      </c>
      <c r="D115" s="15">
        <v>196.74</v>
      </c>
      <c r="E115" s="15">
        <v>180.05</v>
      </c>
      <c r="F115" s="19">
        <v>16.690000000000001</v>
      </c>
    </row>
    <row r="116" spans="1:6" x14ac:dyDescent="0.25">
      <c r="A116" s="6" t="s">
        <v>180</v>
      </c>
      <c r="B116" s="6" t="s">
        <v>181</v>
      </c>
      <c r="C116" s="26">
        <v>-110.01</v>
      </c>
      <c r="D116" s="15">
        <v>376.78</v>
      </c>
      <c r="E116" s="15">
        <v>363.67</v>
      </c>
      <c r="F116" s="22">
        <v>-96.9</v>
      </c>
    </row>
    <row r="117" spans="1:6" x14ac:dyDescent="0.25">
      <c r="A117" s="6" t="s">
        <v>182</v>
      </c>
      <c r="B117" s="6" t="s">
        <v>183</v>
      </c>
      <c r="C117" s="16">
        <v>0</v>
      </c>
      <c r="D117" s="14">
        <v>4623.24</v>
      </c>
      <c r="E117" s="14">
        <v>8451.1</v>
      </c>
      <c r="F117" s="23">
        <v>-3827.86</v>
      </c>
    </row>
    <row r="118" spans="1:6" x14ac:dyDescent="0.25">
      <c r="A118" s="6" t="s">
        <v>184</v>
      </c>
      <c r="B118" s="6" t="s">
        <v>185</v>
      </c>
      <c r="C118" s="22">
        <v>-20.260000000000002</v>
      </c>
      <c r="D118" s="15">
        <v>631.96</v>
      </c>
      <c r="E118" s="15">
        <v>307.64999999999998</v>
      </c>
      <c r="F118" s="15">
        <v>304.05</v>
      </c>
    </row>
    <row r="119" spans="1:6" x14ac:dyDescent="0.25">
      <c r="A119" s="6" t="s">
        <v>186</v>
      </c>
      <c r="B119" s="6" t="s">
        <v>187</v>
      </c>
      <c r="C119" s="20">
        <v>-1.92</v>
      </c>
      <c r="D119" s="15">
        <v>457.37</v>
      </c>
      <c r="E119" s="15">
        <v>466.01</v>
      </c>
      <c r="F119" s="22">
        <v>-10.56</v>
      </c>
    </row>
    <row r="120" spans="1:6" x14ac:dyDescent="0.25">
      <c r="A120" s="6" t="s">
        <v>188</v>
      </c>
      <c r="B120" s="6" t="s">
        <v>189</v>
      </c>
      <c r="C120" s="20">
        <v>-5.32</v>
      </c>
      <c r="D120" s="19">
        <v>22.87</v>
      </c>
      <c r="E120" s="19">
        <v>85.06</v>
      </c>
      <c r="F120" s="22">
        <v>-67.510000000000005</v>
      </c>
    </row>
    <row r="121" spans="1:6" x14ac:dyDescent="0.25">
      <c r="A121" s="6" t="s">
        <v>190</v>
      </c>
      <c r="B121" s="6" t="s">
        <v>191</v>
      </c>
      <c r="C121" s="20">
        <v>-0.41</v>
      </c>
      <c r="D121" s="19">
        <v>91.51</v>
      </c>
      <c r="E121" s="19">
        <v>93.21</v>
      </c>
      <c r="F121" s="20">
        <v>-2.11</v>
      </c>
    </row>
    <row r="122" spans="1:6" x14ac:dyDescent="0.25">
      <c r="A122" s="6" t="s">
        <v>192</v>
      </c>
      <c r="B122" s="6" t="s">
        <v>193</v>
      </c>
      <c r="C122" s="22">
        <v>-15.95</v>
      </c>
      <c r="D122" s="15">
        <v>189.04</v>
      </c>
      <c r="E122" s="15">
        <v>198.65</v>
      </c>
      <c r="F122" s="22">
        <v>-25.56</v>
      </c>
    </row>
    <row r="123" spans="1:6" x14ac:dyDescent="0.25">
      <c r="A123" s="6" t="s">
        <v>194</v>
      </c>
      <c r="B123" s="6" t="s">
        <v>195</v>
      </c>
      <c r="C123" s="22">
        <v>-31.9</v>
      </c>
      <c r="D123" s="15">
        <v>374.72</v>
      </c>
      <c r="E123" s="15">
        <v>378.39</v>
      </c>
      <c r="F123" s="22">
        <v>-35.57</v>
      </c>
    </row>
    <row r="124" spans="1:6" x14ac:dyDescent="0.25">
      <c r="A124" s="6" t="s">
        <v>196</v>
      </c>
      <c r="B124" s="6" t="s">
        <v>197</v>
      </c>
      <c r="C124" s="24">
        <v>-22046.65</v>
      </c>
      <c r="D124" s="17">
        <v>13143.62</v>
      </c>
      <c r="E124" s="17">
        <v>40490.99</v>
      </c>
      <c r="F124" s="24">
        <v>-49394.02</v>
      </c>
    </row>
    <row r="125" spans="1:6" x14ac:dyDescent="0.25">
      <c r="A125" s="6" t="s">
        <v>198</v>
      </c>
      <c r="B125" s="6" t="s">
        <v>199</v>
      </c>
      <c r="C125" s="16">
        <v>0</v>
      </c>
      <c r="D125" s="14">
        <v>2289.04</v>
      </c>
      <c r="E125" s="14">
        <v>4119.93</v>
      </c>
      <c r="F125" s="23">
        <v>-1830.89</v>
      </c>
    </row>
    <row r="126" spans="1:6" x14ac:dyDescent="0.25">
      <c r="A126" s="6" t="s">
        <v>178</v>
      </c>
      <c r="B126" s="6" t="s">
        <v>200</v>
      </c>
      <c r="C126" s="24">
        <v>-22232.42</v>
      </c>
      <c r="D126" s="17">
        <v>22396.89</v>
      </c>
      <c r="E126" s="17">
        <v>55134.71</v>
      </c>
      <c r="F126" s="24">
        <v>-54970.239999999998</v>
      </c>
    </row>
    <row r="127" spans="1:6" x14ac:dyDescent="0.25">
      <c r="A127" s="6" t="s">
        <v>201</v>
      </c>
      <c r="B127" s="6" t="s">
        <v>202</v>
      </c>
      <c r="C127" s="2"/>
      <c r="D127" s="2"/>
      <c r="E127" s="2"/>
      <c r="F127" s="2"/>
    </row>
    <row r="128" spans="1:6" x14ac:dyDescent="0.25">
      <c r="A128" s="6" t="s">
        <v>203</v>
      </c>
      <c r="B128" s="6" t="s">
        <v>204</v>
      </c>
      <c r="C128" s="26">
        <v>-263.93</v>
      </c>
      <c r="D128" s="14">
        <v>5514.6</v>
      </c>
      <c r="E128" s="14">
        <v>5808.42</v>
      </c>
      <c r="F128" s="26">
        <v>-557.75</v>
      </c>
    </row>
    <row r="129" spans="1:6" x14ac:dyDescent="0.25">
      <c r="A129" s="6" t="s">
        <v>205</v>
      </c>
      <c r="B129" s="6" t="s">
        <v>206</v>
      </c>
      <c r="C129" s="26">
        <v>-560.53</v>
      </c>
      <c r="D129" s="17">
        <v>18382.55</v>
      </c>
      <c r="E129" s="17">
        <v>18503.29</v>
      </c>
      <c r="F129" s="26">
        <v>-681.27</v>
      </c>
    </row>
    <row r="130" spans="1:6" x14ac:dyDescent="0.25">
      <c r="A130" s="6" t="s">
        <v>207</v>
      </c>
      <c r="B130" s="6" t="s">
        <v>208</v>
      </c>
      <c r="C130" s="23">
        <v>-4519.9399999999996</v>
      </c>
      <c r="D130" s="14">
        <v>4560.24</v>
      </c>
      <c r="E130" s="17">
        <v>25806.13</v>
      </c>
      <c r="F130" s="24">
        <v>-25765.83</v>
      </c>
    </row>
    <row r="131" spans="1:6" x14ac:dyDescent="0.25">
      <c r="A131" s="6" t="s">
        <v>209</v>
      </c>
      <c r="B131" s="6" t="s">
        <v>210</v>
      </c>
      <c r="C131" s="23">
        <v>-4232.57</v>
      </c>
      <c r="D131" s="17">
        <v>42920.53</v>
      </c>
      <c r="E131" s="17">
        <v>38779.49</v>
      </c>
      <c r="F131" s="22">
        <v>-91.53</v>
      </c>
    </row>
    <row r="132" spans="1:6" x14ac:dyDescent="0.25">
      <c r="A132" s="6" t="s">
        <v>537</v>
      </c>
      <c r="B132" s="6" t="s">
        <v>538</v>
      </c>
      <c r="C132" s="23">
        <v>-6266.93</v>
      </c>
      <c r="D132" s="17">
        <v>45351.24</v>
      </c>
      <c r="E132" s="17">
        <v>39166.78</v>
      </c>
      <c r="F132" s="22">
        <v>-82.47</v>
      </c>
    </row>
    <row r="133" spans="1:6" x14ac:dyDescent="0.25">
      <c r="A133" s="6" t="s">
        <v>211</v>
      </c>
      <c r="B133" s="6" t="s">
        <v>212</v>
      </c>
      <c r="C133" s="16">
        <v>0</v>
      </c>
      <c r="D133" s="15">
        <v>114.75</v>
      </c>
      <c r="E133" s="15">
        <v>116.72</v>
      </c>
      <c r="F133" s="20">
        <v>-1.97</v>
      </c>
    </row>
    <row r="134" spans="1:6" x14ac:dyDescent="0.25">
      <c r="A134" s="6" t="s">
        <v>213</v>
      </c>
      <c r="B134" s="6" t="s">
        <v>214</v>
      </c>
      <c r="C134" s="16">
        <v>0</v>
      </c>
      <c r="D134" s="17">
        <v>38398.85</v>
      </c>
      <c r="E134" s="17">
        <v>39573.949999999997</v>
      </c>
      <c r="F134" s="23">
        <v>-1175.0999999999999</v>
      </c>
    </row>
    <row r="135" spans="1:6" x14ac:dyDescent="0.25">
      <c r="A135" s="6" t="s">
        <v>215</v>
      </c>
      <c r="B135" s="6" t="s">
        <v>216</v>
      </c>
      <c r="C135" s="16">
        <v>0</v>
      </c>
      <c r="D135" s="14">
        <v>6889.32</v>
      </c>
      <c r="E135" s="14">
        <v>7331.37</v>
      </c>
      <c r="F135" s="26">
        <v>-442.05</v>
      </c>
    </row>
    <row r="136" spans="1:6" x14ac:dyDescent="0.25">
      <c r="A136" s="6" t="s">
        <v>201</v>
      </c>
      <c r="B136" s="6" t="s">
        <v>217</v>
      </c>
      <c r="C136" s="24">
        <v>-15843.9</v>
      </c>
      <c r="D136" s="18">
        <v>162132.07999999999</v>
      </c>
      <c r="E136" s="18">
        <v>175086.15</v>
      </c>
      <c r="F136" s="24">
        <v>-28797.97</v>
      </c>
    </row>
    <row r="137" spans="1:6" x14ac:dyDescent="0.25">
      <c r="A137" s="6" t="s">
        <v>234</v>
      </c>
      <c r="B137" s="6" t="s">
        <v>235</v>
      </c>
      <c r="C137" s="2"/>
      <c r="D137" s="2"/>
      <c r="E137" s="2"/>
      <c r="F137" s="2"/>
    </row>
    <row r="138" spans="1:6" x14ac:dyDescent="0.25">
      <c r="A138" s="6" t="s">
        <v>236</v>
      </c>
      <c r="B138" s="6" t="s">
        <v>237</v>
      </c>
      <c r="C138" s="16">
        <v>0</v>
      </c>
      <c r="D138" s="18">
        <v>127062.41</v>
      </c>
      <c r="E138" s="18">
        <v>167655.82999999999</v>
      </c>
      <c r="F138" s="24">
        <v>-40593.42</v>
      </c>
    </row>
    <row r="139" spans="1:6" x14ac:dyDescent="0.25">
      <c r="A139" s="6" t="s">
        <v>238</v>
      </c>
      <c r="B139" s="6" t="s">
        <v>239</v>
      </c>
      <c r="C139" s="16">
        <v>0</v>
      </c>
      <c r="D139" s="18">
        <v>361272.71</v>
      </c>
      <c r="E139" s="18">
        <v>961962.12</v>
      </c>
      <c r="F139" s="25">
        <v>-600689.41</v>
      </c>
    </row>
    <row r="140" spans="1:6" x14ac:dyDescent="0.25">
      <c r="A140" s="6" t="s">
        <v>539</v>
      </c>
      <c r="B140" s="6" t="s">
        <v>540</v>
      </c>
      <c r="C140" s="25">
        <v>-275548.53000000003</v>
      </c>
      <c r="D140" s="18">
        <v>681455.27</v>
      </c>
      <c r="E140" s="18">
        <v>492786.22</v>
      </c>
      <c r="F140" s="24">
        <v>-86879.48</v>
      </c>
    </row>
    <row r="141" spans="1:6" x14ac:dyDescent="0.25">
      <c r="A141" s="6" t="s">
        <v>234</v>
      </c>
      <c r="B141" s="6" t="s">
        <v>241</v>
      </c>
      <c r="C141" s="25">
        <v>-275548.53000000003</v>
      </c>
      <c r="D141" s="21">
        <v>1169790.3899999999</v>
      </c>
      <c r="E141" s="21">
        <v>1622404.17</v>
      </c>
      <c r="F141" s="25">
        <v>-728162.31</v>
      </c>
    </row>
    <row r="142" spans="1:6" x14ac:dyDescent="0.25">
      <c r="A142" s="6">
        <v>2.0099999999999998</v>
      </c>
      <c r="B142" s="6" t="s">
        <v>242</v>
      </c>
      <c r="C142" s="25">
        <v>-585069.97</v>
      </c>
      <c r="D142" s="21">
        <v>7546353.1299999999</v>
      </c>
      <c r="E142" s="21">
        <v>8388745.4900000002</v>
      </c>
      <c r="F142" s="27">
        <v>-1427462.33</v>
      </c>
    </row>
    <row r="143" spans="1:6" x14ac:dyDescent="0.25">
      <c r="A143" s="6">
        <v>2.12</v>
      </c>
      <c r="B143" s="6" t="s">
        <v>243</v>
      </c>
      <c r="C143" s="2"/>
      <c r="D143" s="2"/>
      <c r="E143" s="2"/>
      <c r="F143" s="2"/>
    </row>
    <row r="144" spans="1:6" x14ac:dyDescent="0.25">
      <c r="A144" s="6" t="s">
        <v>244</v>
      </c>
      <c r="B144" s="6" t="s">
        <v>541</v>
      </c>
      <c r="C144" s="2"/>
      <c r="D144" s="2"/>
      <c r="E144" s="2"/>
      <c r="F144" s="2"/>
    </row>
    <row r="145" spans="1:6" x14ac:dyDescent="0.25">
      <c r="A145" s="6" t="s">
        <v>246</v>
      </c>
      <c r="B145" s="6" t="s">
        <v>247</v>
      </c>
      <c r="C145" s="16">
        <v>0</v>
      </c>
      <c r="D145" s="18">
        <v>130339.51</v>
      </c>
      <c r="E145" s="18">
        <v>177727.64</v>
      </c>
      <c r="F145" s="24">
        <v>-47388.13</v>
      </c>
    </row>
    <row r="146" spans="1:6" x14ac:dyDescent="0.25">
      <c r="A146" s="6" t="s">
        <v>248</v>
      </c>
      <c r="B146" s="6" t="s">
        <v>249</v>
      </c>
      <c r="C146" s="16">
        <v>0</v>
      </c>
      <c r="D146" s="15">
        <v>338.19</v>
      </c>
      <c r="E146" s="17">
        <v>16316.69</v>
      </c>
      <c r="F146" s="24">
        <v>-15978.5</v>
      </c>
    </row>
    <row r="147" spans="1:6" x14ac:dyDescent="0.25">
      <c r="A147" s="6" t="s">
        <v>250</v>
      </c>
      <c r="B147" s="6" t="s">
        <v>251</v>
      </c>
      <c r="C147" s="16">
        <v>0</v>
      </c>
      <c r="D147" s="15">
        <v>112.74</v>
      </c>
      <c r="E147" s="17">
        <v>26743.360000000001</v>
      </c>
      <c r="F147" s="24">
        <v>-26630.62</v>
      </c>
    </row>
    <row r="148" spans="1:6" ht="16.5" x14ac:dyDescent="0.25">
      <c r="A148" s="2"/>
      <c r="B148" s="2"/>
      <c r="C148" s="9" t="s">
        <v>1</v>
      </c>
      <c r="D148" s="2"/>
      <c r="E148" s="2"/>
      <c r="F148" s="2"/>
    </row>
    <row r="149" spans="1:6" x14ac:dyDescent="0.25">
      <c r="A149" s="2"/>
      <c r="B149" s="2"/>
      <c r="C149" s="2"/>
      <c r="D149" s="2"/>
      <c r="E149" s="2"/>
      <c r="F149" s="10" t="s">
        <v>240</v>
      </c>
    </row>
    <row r="150" spans="1:6" ht="16.5" x14ac:dyDescent="0.25">
      <c r="A150" s="2"/>
      <c r="B150" s="2"/>
      <c r="C150" s="9" t="s">
        <v>3</v>
      </c>
      <c r="D150" s="2"/>
      <c r="E150" s="2"/>
      <c r="F150" s="2"/>
    </row>
    <row r="151" spans="1:6" x14ac:dyDescent="0.25">
      <c r="A151" s="2"/>
      <c r="B151" s="2"/>
      <c r="C151" s="11" t="s">
        <v>504</v>
      </c>
      <c r="D151" s="2"/>
      <c r="E151" s="2"/>
      <c r="F151" s="2"/>
    </row>
    <row r="152" spans="1:6" x14ac:dyDescent="0.25">
      <c r="A152" s="2"/>
      <c r="B152" s="2"/>
      <c r="C152" s="12" t="s">
        <v>5</v>
      </c>
      <c r="D152" s="2"/>
      <c r="E152" s="2"/>
      <c r="F152" s="2"/>
    </row>
    <row r="153" spans="1:6" x14ac:dyDescent="0.25">
      <c r="A153" s="8" t="s">
        <v>6</v>
      </c>
      <c r="B153" s="8" t="s">
        <v>6</v>
      </c>
      <c r="C153" s="13" t="s">
        <v>7</v>
      </c>
      <c r="D153" s="13" t="s">
        <v>8</v>
      </c>
      <c r="E153" s="13" t="s">
        <v>9</v>
      </c>
      <c r="F153" s="13" t="s">
        <v>10</v>
      </c>
    </row>
    <row r="154" spans="1:6" x14ac:dyDescent="0.25">
      <c r="A154" s="6" t="s">
        <v>252</v>
      </c>
      <c r="B154" s="6" t="s">
        <v>253</v>
      </c>
      <c r="C154" s="16">
        <v>0</v>
      </c>
      <c r="D154" s="17">
        <v>49870.76</v>
      </c>
      <c r="E154" s="17">
        <v>91166.23</v>
      </c>
      <c r="F154" s="24">
        <v>-41295.47</v>
      </c>
    </row>
    <row r="155" spans="1:6" x14ac:dyDescent="0.25">
      <c r="A155" s="6" t="s">
        <v>244</v>
      </c>
      <c r="B155" s="6" t="s">
        <v>542</v>
      </c>
      <c r="C155" s="16">
        <v>0</v>
      </c>
      <c r="D155" s="18">
        <v>180661.2</v>
      </c>
      <c r="E155" s="18">
        <v>311953.91999999998</v>
      </c>
      <c r="F155" s="25">
        <v>-131292.72</v>
      </c>
    </row>
    <row r="156" spans="1:6" x14ac:dyDescent="0.25">
      <c r="A156" s="6" t="s">
        <v>255</v>
      </c>
      <c r="B156" s="6" t="s">
        <v>256</v>
      </c>
      <c r="C156" s="2"/>
      <c r="D156" s="2"/>
      <c r="E156" s="2"/>
      <c r="F156" s="2"/>
    </row>
    <row r="157" spans="1:6" x14ac:dyDescent="0.25">
      <c r="A157" s="6" t="s">
        <v>257</v>
      </c>
      <c r="B157" s="6" t="s">
        <v>258</v>
      </c>
      <c r="C157" s="16">
        <v>0</v>
      </c>
      <c r="D157" s="14">
        <v>3171.05</v>
      </c>
      <c r="E157" s="14">
        <v>4365.28</v>
      </c>
      <c r="F157" s="23">
        <v>-1194.23</v>
      </c>
    </row>
    <row r="158" spans="1:6" x14ac:dyDescent="0.25">
      <c r="A158" s="6" t="s">
        <v>259</v>
      </c>
      <c r="B158" s="6" t="s">
        <v>260</v>
      </c>
      <c r="C158" s="23">
        <v>-1574.41</v>
      </c>
      <c r="D158" s="14">
        <v>6330.12</v>
      </c>
      <c r="E158" s="14">
        <v>5638.18</v>
      </c>
      <c r="F158" s="26">
        <v>-882.47</v>
      </c>
    </row>
    <row r="159" spans="1:6" x14ac:dyDescent="0.25">
      <c r="A159" s="6" t="s">
        <v>255</v>
      </c>
      <c r="B159" s="6" t="s">
        <v>261</v>
      </c>
      <c r="C159" s="23">
        <v>-1574.41</v>
      </c>
      <c r="D159" s="14">
        <v>9501.17</v>
      </c>
      <c r="E159" s="17">
        <v>10003.459999999999</v>
      </c>
      <c r="F159" s="23">
        <v>-2076.6999999999998</v>
      </c>
    </row>
    <row r="160" spans="1:6" x14ac:dyDescent="0.25">
      <c r="A160" s="6">
        <v>2.12</v>
      </c>
      <c r="B160" s="6" t="s">
        <v>262</v>
      </c>
      <c r="C160" s="23">
        <v>-1574.41</v>
      </c>
      <c r="D160" s="18">
        <v>190162.37</v>
      </c>
      <c r="E160" s="18">
        <v>321957.38</v>
      </c>
      <c r="F160" s="25">
        <v>-133369.42000000001</v>
      </c>
    </row>
    <row r="161" spans="1:6" x14ac:dyDescent="0.25">
      <c r="A161" s="6">
        <v>2.81</v>
      </c>
      <c r="B161" s="6" t="s">
        <v>263</v>
      </c>
      <c r="C161" s="2"/>
      <c r="D161" s="2"/>
      <c r="E161" s="2"/>
      <c r="F161" s="2"/>
    </row>
    <row r="162" spans="1:6" x14ac:dyDescent="0.25">
      <c r="A162" s="6" t="s">
        <v>264</v>
      </c>
      <c r="B162" s="6" t="s">
        <v>265</v>
      </c>
      <c r="C162" s="2"/>
      <c r="D162" s="2"/>
      <c r="E162" s="2"/>
      <c r="F162" s="2"/>
    </row>
    <row r="163" spans="1:6" x14ac:dyDescent="0.25">
      <c r="A163" s="6" t="s">
        <v>266</v>
      </c>
      <c r="B163" s="6" t="s">
        <v>267</v>
      </c>
      <c r="C163" s="24">
        <v>-44199.02</v>
      </c>
      <c r="D163" s="21">
        <v>5086972.5999999996</v>
      </c>
      <c r="E163" s="21">
        <v>5144179.59</v>
      </c>
      <c r="F163" s="25">
        <v>-101406.01</v>
      </c>
    </row>
    <row r="164" spans="1:6" x14ac:dyDescent="0.25">
      <c r="A164" s="6" t="s">
        <v>264</v>
      </c>
      <c r="B164" s="6" t="s">
        <v>268</v>
      </c>
      <c r="C164" s="24">
        <v>-44199.02</v>
      </c>
      <c r="D164" s="21">
        <v>5086972.5999999996</v>
      </c>
      <c r="E164" s="21">
        <v>5144179.59</v>
      </c>
      <c r="F164" s="25">
        <v>-101406.01</v>
      </c>
    </row>
    <row r="165" spans="1:6" x14ac:dyDescent="0.25">
      <c r="A165" s="6">
        <v>2.81</v>
      </c>
      <c r="B165" s="6" t="s">
        <v>269</v>
      </c>
      <c r="C165" s="24">
        <v>-44199.02</v>
      </c>
      <c r="D165" s="21">
        <v>5086972.5999999996</v>
      </c>
      <c r="E165" s="21">
        <v>5144179.59</v>
      </c>
      <c r="F165" s="25">
        <v>-101406.01</v>
      </c>
    </row>
    <row r="166" spans="1:6" x14ac:dyDescent="0.25">
      <c r="A166" s="6">
        <v>2</v>
      </c>
      <c r="B166" s="6" t="s">
        <v>270</v>
      </c>
      <c r="C166" s="25">
        <v>-630843.4</v>
      </c>
      <c r="D166" s="31">
        <v>12823488.1</v>
      </c>
      <c r="E166" s="31">
        <v>13854882.460000001</v>
      </c>
      <c r="F166" s="27">
        <v>-1662237.76</v>
      </c>
    </row>
    <row r="167" spans="1:6" x14ac:dyDescent="0.25">
      <c r="A167" s="6">
        <v>3</v>
      </c>
      <c r="B167" s="6" t="s">
        <v>271</v>
      </c>
      <c r="C167" s="2"/>
      <c r="D167" s="2"/>
      <c r="E167" s="2"/>
      <c r="F167" s="2"/>
    </row>
    <row r="168" spans="1:6" x14ac:dyDescent="0.25">
      <c r="A168" s="6">
        <v>3.01</v>
      </c>
      <c r="B168" s="6" t="s">
        <v>272</v>
      </c>
      <c r="C168" s="2"/>
      <c r="D168" s="2"/>
      <c r="E168" s="2"/>
      <c r="F168" s="2"/>
    </row>
    <row r="169" spans="1:6" x14ac:dyDescent="0.25">
      <c r="A169" s="6" t="s">
        <v>273</v>
      </c>
      <c r="B169" s="6" t="s">
        <v>274</v>
      </c>
      <c r="C169" s="2"/>
      <c r="D169" s="2"/>
      <c r="E169" s="2"/>
      <c r="F169" s="2"/>
    </row>
    <row r="170" spans="1:6" x14ac:dyDescent="0.25">
      <c r="A170" s="6" t="s">
        <v>543</v>
      </c>
      <c r="B170" s="6" t="s">
        <v>544</v>
      </c>
      <c r="C170" s="20">
        <v>-0.01</v>
      </c>
      <c r="D170" s="16">
        <v>0.01</v>
      </c>
      <c r="E170" s="16">
        <v>0</v>
      </c>
      <c r="F170" s="16">
        <v>0</v>
      </c>
    </row>
    <row r="171" spans="1:6" x14ac:dyDescent="0.25">
      <c r="A171" s="6" t="s">
        <v>545</v>
      </c>
      <c r="B171" s="6" t="s">
        <v>546</v>
      </c>
      <c r="C171" s="20">
        <v>-0.01</v>
      </c>
      <c r="D171" s="16">
        <v>0.01</v>
      </c>
      <c r="E171" s="16">
        <v>0</v>
      </c>
      <c r="F171" s="16">
        <v>0</v>
      </c>
    </row>
    <row r="172" spans="1:6" x14ac:dyDescent="0.25">
      <c r="A172" s="6" t="s">
        <v>275</v>
      </c>
      <c r="B172" s="6" t="s">
        <v>276</v>
      </c>
      <c r="C172" s="16">
        <v>0</v>
      </c>
      <c r="D172" s="16">
        <v>0</v>
      </c>
      <c r="E172" s="16">
        <v>0.03</v>
      </c>
      <c r="F172" s="20">
        <v>-0.03</v>
      </c>
    </row>
    <row r="173" spans="1:6" x14ac:dyDescent="0.25">
      <c r="A173" s="6" t="s">
        <v>273</v>
      </c>
      <c r="B173" s="6" t="s">
        <v>277</v>
      </c>
      <c r="C173" s="20">
        <v>-0.02</v>
      </c>
      <c r="D173" s="16">
        <v>0.02</v>
      </c>
      <c r="E173" s="16">
        <v>0.03</v>
      </c>
      <c r="F173" s="20">
        <v>-0.03</v>
      </c>
    </row>
    <row r="174" spans="1:6" x14ac:dyDescent="0.25">
      <c r="A174" s="6" t="s">
        <v>278</v>
      </c>
      <c r="B174" s="6" t="s">
        <v>279</v>
      </c>
      <c r="C174" s="2"/>
      <c r="D174" s="2"/>
      <c r="E174" s="2"/>
      <c r="F174" s="2"/>
    </row>
    <row r="175" spans="1:6" x14ac:dyDescent="0.25">
      <c r="A175" s="6" t="s">
        <v>280</v>
      </c>
      <c r="B175" s="6" t="s">
        <v>281</v>
      </c>
      <c r="C175" s="16">
        <v>0</v>
      </c>
      <c r="D175" s="17">
        <v>47098.53</v>
      </c>
      <c r="E175" s="18">
        <v>861037.52</v>
      </c>
      <c r="F175" s="25">
        <v>-813938.99</v>
      </c>
    </row>
    <row r="176" spans="1:6" x14ac:dyDescent="0.25">
      <c r="A176" s="6" t="s">
        <v>278</v>
      </c>
      <c r="B176" s="6" t="s">
        <v>282</v>
      </c>
      <c r="C176" s="16">
        <v>0</v>
      </c>
      <c r="D176" s="17">
        <v>47098.53</v>
      </c>
      <c r="E176" s="18">
        <v>861037.52</v>
      </c>
      <c r="F176" s="25">
        <v>-813938.99</v>
      </c>
    </row>
    <row r="177" spans="1:6" x14ac:dyDescent="0.25">
      <c r="A177" s="6" t="s">
        <v>283</v>
      </c>
      <c r="B177" s="6" t="s">
        <v>284</v>
      </c>
      <c r="C177" s="2"/>
      <c r="D177" s="2"/>
      <c r="E177" s="2"/>
      <c r="F177" s="2"/>
    </row>
    <row r="178" spans="1:6" x14ac:dyDescent="0.25">
      <c r="A178" s="6" t="s">
        <v>285</v>
      </c>
      <c r="B178" s="6" t="s">
        <v>286</v>
      </c>
      <c r="C178" s="25">
        <v>-127150.75</v>
      </c>
      <c r="D178" s="16">
        <v>0</v>
      </c>
      <c r="E178" s="15">
        <v>977.73</v>
      </c>
      <c r="F178" s="25">
        <v>-128128.48</v>
      </c>
    </row>
    <row r="179" spans="1:6" x14ac:dyDescent="0.25">
      <c r="A179" s="6" t="s">
        <v>283</v>
      </c>
      <c r="B179" s="6" t="s">
        <v>287</v>
      </c>
      <c r="C179" s="25">
        <v>-127150.75</v>
      </c>
      <c r="D179" s="16">
        <v>0</v>
      </c>
      <c r="E179" s="15">
        <v>977.73</v>
      </c>
      <c r="F179" s="25">
        <v>-128128.48</v>
      </c>
    </row>
    <row r="180" spans="1:6" x14ac:dyDescent="0.25">
      <c r="A180" s="6">
        <v>3.01</v>
      </c>
      <c r="B180" s="6" t="s">
        <v>288</v>
      </c>
      <c r="C180" s="25">
        <v>-127150.77</v>
      </c>
      <c r="D180" s="17">
        <v>47098.55</v>
      </c>
      <c r="E180" s="18">
        <v>862015.28</v>
      </c>
      <c r="F180" s="25">
        <v>-942067.5</v>
      </c>
    </row>
    <row r="181" spans="1:6" x14ac:dyDescent="0.25">
      <c r="A181" s="6">
        <v>3</v>
      </c>
      <c r="B181" s="6" t="s">
        <v>289</v>
      </c>
      <c r="C181" s="25">
        <v>-127150.77</v>
      </c>
      <c r="D181" s="17">
        <v>47098.55</v>
      </c>
      <c r="E181" s="18">
        <v>862015.28</v>
      </c>
      <c r="F181" s="25">
        <v>-942067.5</v>
      </c>
    </row>
    <row r="182" spans="1:6" x14ac:dyDescent="0.25">
      <c r="A182" s="6">
        <v>4</v>
      </c>
      <c r="B182" s="6" t="s">
        <v>290</v>
      </c>
      <c r="C182" s="2"/>
      <c r="D182" s="2"/>
      <c r="E182" s="2"/>
      <c r="F182" s="2"/>
    </row>
    <row r="183" spans="1:6" x14ac:dyDescent="0.25">
      <c r="A183" s="6">
        <v>4.01</v>
      </c>
      <c r="B183" s="6" t="s">
        <v>291</v>
      </c>
      <c r="C183" s="2"/>
      <c r="D183" s="2"/>
      <c r="E183" s="2"/>
      <c r="F183" s="2"/>
    </row>
    <row r="184" spans="1:6" x14ac:dyDescent="0.25">
      <c r="A184" s="6" t="s">
        <v>292</v>
      </c>
      <c r="B184" s="6" t="s">
        <v>293</v>
      </c>
      <c r="C184" s="2"/>
      <c r="D184" s="2"/>
      <c r="E184" s="2"/>
      <c r="F184" s="2"/>
    </row>
    <row r="185" spans="1:6" x14ac:dyDescent="0.25">
      <c r="A185" s="6" t="s">
        <v>294</v>
      </c>
      <c r="B185" s="6" t="s">
        <v>295</v>
      </c>
      <c r="C185" s="16">
        <v>0</v>
      </c>
      <c r="D185" s="21">
        <v>1389224.69</v>
      </c>
      <c r="E185" s="21">
        <v>1389224.69</v>
      </c>
      <c r="F185" s="16">
        <v>0</v>
      </c>
    </row>
    <row r="186" spans="1:6" x14ac:dyDescent="0.25">
      <c r="A186" s="6" t="s">
        <v>296</v>
      </c>
      <c r="B186" s="6" t="s">
        <v>297</v>
      </c>
      <c r="C186" s="16">
        <v>0</v>
      </c>
      <c r="D186" s="21">
        <v>5210911.53</v>
      </c>
      <c r="E186" s="21">
        <v>5210911.53</v>
      </c>
      <c r="F186" s="16">
        <v>0</v>
      </c>
    </row>
    <row r="187" spans="1:6" x14ac:dyDescent="0.25">
      <c r="A187" s="6" t="s">
        <v>547</v>
      </c>
      <c r="B187" s="6" t="s">
        <v>548</v>
      </c>
      <c r="C187" s="16">
        <v>0</v>
      </c>
      <c r="D187" s="16">
        <v>0.93</v>
      </c>
      <c r="E187" s="16">
        <v>0.93</v>
      </c>
      <c r="F187" s="16">
        <v>0</v>
      </c>
    </row>
    <row r="188" spans="1:6" x14ac:dyDescent="0.25">
      <c r="A188" s="6" t="s">
        <v>292</v>
      </c>
      <c r="B188" s="6" t="s">
        <v>300</v>
      </c>
      <c r="C188" s="16">
        <v>0</v>
      </c>
      <c r="D188" s="21">
        <v>6600137.1500000004</v>
      </c>
      <c r="E188" s="21">
        <v>6600137.1500000004</v>
      </c>
      <c r="F188" s="16">
        <v>0</v>
      </c>
    </row>
    <row r="189" spans="1:6" x14ac:dyDescent="0.25">
      <c r="A189" s="6">
        <v>4.01</v>
      </c>
      <c r="B189" s="6" t="s">
        <v>301</v>
      </c>
      <c r="C189" s="16">
        <v>0</v>
      </c>
      <c r="D189" s="21">
        <v>6600137.1500000004</v>
      </c>
      <c r="E189" s="21">
        <v>6600137.1500000004</v>
      </c>
      <c r="F189" s="16">
        <v>0</v>
      </c>
    </row>
    <row r="190" spans="1:6" x14ac:dyDescent="0.25">
      <c r="A190" s="6">
        <v>4.8099999999999996</v>
      </c>
      <c r="B190" s="6" t="s">
        <v>302</v>
      </c>
      <c r="C190" s="2"/>
      <c r="D190" s="2"/>
      <c r="E190" s="2"/>
      <c r="F190" s="2"/>
    </row>
    <row r="191" spans="1:6" x14ac:dyDescent="0.25">
      <c r="A191" s="6" t="s">
        <v>303</v>
      </c>
      <c r="B191" s="6" t="s">
        <v>304</v>
      </c>
      <c r="C191" s="2"/>
      <c r="D191" s="2"/>
      <c r="E191" s="2"/>
      <c r="F191" s="2"/>
    </row>
    <row r="192" spans="1:6" x14ac:dyDescent="0.25">
      <c r="A192" s="6" t="s">
        <v>306</v>
      </c>
      <c r="B192" s="6" t="s">
        <v>307</v>
      </c>
      <c r="C192" s="16">
        <v>0</v>
      </c>
      <c r="D192" s="14">
        <v>1971.77</v>
      </c>
      <c r="E192" s="14">
        <v>1971.77</v>
      </c>
      <c r="F192" s="16">
        <v>0</v>
      </c>
    </row>
    <row r="193" spans="1:6" x14ac:dyDescent="0.25">
      <c r="A193" s="6" t="s">
        <v>303</v>
      </c>
      <c r="B193" s="6" t="s">
        <v>308</v>
      </c>
      <c r="C193" s="16">
        <v>0</v>
      </c>
      <c r="D193" s="14">
        <v>1971.77</v>
      </c>
      <c r="E193" s="14">
        <v>1971.77</v>
      </c>
      <c r="F193" s="16">
        <v>0</v>
      </c>
    </row>
    <row r="194" spans="1:6" x14ac:dyDescent="0.25">
      <c r="A194" s="6">
        <v>4.8099999999999996</v>
      </c>
      <c r="B194" s="6" t="s">
        <v>309</v>
      </c>
      <c r="C194" s="16">
        <v>0</v>
      </c>
      <c r="D194" s="14">
        <v>1971.77</v>
      </c>
      <c r="E194" s="14">
        <v>1971.77</v>
      </c>
      <c r="F194" s="16">
        <v>0</v>
      </c>
    </row>
    <row r="195" spans="1:6" x14ac:dyDescent="0.25">
      <c r="A195" s="6">
        <v>4</v>
      </c>
      <c r="B195" s="6" t="s">
        <v>310</v>
      </c>
      <c r="C195" s="16">
        <v>0</v>
      </c>
      <c r="D195" s="21">
        <v>6602108.9199999999</v>
      </c>
      <c r="E195" s="21">
        <v>6602108.9199999999</v>
      </c>
      <c r="F195" s="16">
        <v>0</v>
      </c>
    </row>
    <row r="196" spans="1:6" x14ac:dyDescent="0.25">
      <c r="A196" s="6">
        <v>5</v>
      </c>
      <c r="B196" s="6" t="s">
        <v>311</v>
      </c>
      <c r="C196" s="2"/>
      <c r="D196" s="2"/>
      <c r="E196" s="2"/>
      <c r="F196" s="2"/>
    </row>
    <row r="197" spans="1:6" ht="16.5" x14ac:dyDescent="0.25">
      <c r="A197" s="2"/>
      <c r="B197" s="2"/>
      <c r="C197" s="9" t="s">
        <v>1</v>
      </c>
      <c r="D197" s="2"/>
      <c r="E197" s="2"/>
      <c r="F197" s="2"/>
    </row>
    <row r="198" spans="1:6" x14ac:dyDescent="0.25">
      <c r="A198" s="2"/>
      <c r="B198" s="2"/>
      <c r="C198" s="2"/>
      <c r="D198" s="2"/>
      <c r="E198" s="2"/>
      <c r="F198" s="10" t="s">
        <v>305</v>
      </c>
    </row>
    <row r="199" spans="1:6" ht="16.5" x14ac:dyDescent="0.25">
      <c r="A199" s="2"/>
      <c r="B199" s="2"/>
      <c r="C199" s="9" t="s">
        <v>3</v>
      </c>
      <c r="D199" s="2"/>
      <c r="E199" s="2"/>
      <c r="F199" s="2"/>
    </row>
    <row r="200" spans="1:6" x14ac:dyDescent="0.25">
      <c r="A200" s="2"/>
      <c r="B200" s="2"/>
      <c r="C200" s="11" t="s">
        <v>504</v>
      </c>
      <c r="D200" s="2"/>
      <c r="E200" s="2"/>
      <c r="F200" s="2"/>
    </row>
    <row r="201" spans="1:6" x14ac:dyDescent="0.25">
      <c r="A201" s="2"/>
      <c r="B201" s="2"/>
      <c r="C201" s="12" t="s">
        <v>5</v>
      </c>
      <c r="D201" s="2"/>
      <c r="E201" s="2"/>
      <c r="F201" s="2"/>
    </row>
    <row r="202" spans="1:6" x14ac:dyDescent="0.25">
      <c r="A202" s="8" t="s">
        <v>6</v>
      </c>
      <c r="B202" s="8" t="s">
        <v>6</v>
      </c>
      <c r="C202" s="13" t="s">
        <v>7</v>
      </c>
      <c r="D202" s="13" t="s">
        <v>8</v>
      </c>
      <c r="E202" s="13" t="s">
        <v>9</v>
      </c>
      <c r="F202" s="13" t="s">
        <v>10</v>
      </c>
    </row>
    <row r="203" spans="1:6" x14ac:dyDescent="0.25">
      <c r="A203" s="6">
        <v>5.01</v>
      </c>
      <c r="B203" s="6" t="s">
        <v>312</v>
      </c>
      <c r="C203" s="2"/>
      <c r="D203" s="2"/>
      <c r="E203" s="2"/>
      <c r="F203" s="2"/>
    </row>
    <row r="204" spans="1:6" x14ac:dyDescent="0.25">
      <c r="A204" s="6" t="s">
        <v>313</v>
      </c>
      <c r="B204" s="6" t="s">
        <v>314</v>
      </c>
      <c r="C204" s="2"/>
      <c r="D204" s="2"/>
      <c r="E204" s="2"/>
      <c r="F204" s="2"/>
    </row>
    <row r="205" spans="1:6" x14ac:dyDescent="0.25">
      <c r="A205" s="6" t="s">
        <v>549</v>
      </c>
      <c r="B205" s="6" t="s">
        <v>550</v>
      </c>
      <c r="C205" s="16">
        <v>0</v>
      </c>
      <c r="D205" s="18">
        <v>116553.13</v>
      </c>
      <c r="E205" s="18">
        <v>116553.13</v>
      </c>
      <c r="F205" s="16">
        <v>0</v>
      </c>
    </row>
    <row r="206" spans="1:6" x14ac:dyDescent="0.25">
      <c r="A206" s="6" t="s">
        <v>315</v>
      </c>
      <c r="B206" s="6" t="s">
        <v>316</v>
      </c>
      <c r="C206" s="16">
        <v>0</v>
      </c>
      <c r="D206" s="21">
        <v>2838885.46</v>
      </c>
      <c r="E206" s="21">
        <v>2838885.46</v>
      </c>
      <c r="F206" s="16">
        <v>0</v>
      </c>
    </row>
    <row r="207" spans="1:6" x14ac:dyDescent="0.25">
      <c r="A207" s="6" t="s">
        <v>317</v>
      </c>
      <c r="B207" s="6" t="s">
        <v>318</v>
      </c>
      <c r="C207" s="16">
        <v>0</v>
      </c>
      <c r="D207" s="21">
        <v>1512562.68</v>
      </c>
      <c r="E207" s="21">
        <v>1512562.68</v>
      </c>
      <c r="F207" s="16">
        <v>0</v>
      </c>
    </row>
    <row r="208" spans="1:6" x14ac:dyDescent="0.25">
      <c r="A208" s="6" t="s">
        <v>319</v>
      </c>
      <c r="B208" s="6" t="s">
        <v>320</v>
      </c>
      <c r="C208" s="16">
        <v>0</v>
      </c>
      <c r="D208" s="14">
        <v>8696.6299999999992</v>
      </c>
      <c r="E208" s="14">
        <v>8696.6299999999992</v>
      </c>
      <c r="F208" s="16">
        <v>0</v>
      </c>
    </row>
    <row r="209" spans="1:6" x14ac:dyDescent="0.25">
      <c r="A209" s="6" t="s">
        <v>551</v>
      </c>
      <c r="B209" s="6" t="s">
        <v>552</v>
      </c>
      <c r="C209" s="16">
        <v>0</v>
      </c>
      <c r="D209" s="17">
        <v>37437.269999999997</v>
      </c>
      <c r="E209" s="17">
        <v>37437.269999999997</v>
      </c>
      <c r="F209" s="16">
        <v>0</v>
      </c>
    </row>
    <row r="210" spans="1:6" x14ac:dyDescent="0.25">
      <c r="A210" s="6" t="s">
        <v>553</v>
      </c>
      <c r="B210" s="6" t="s">
        <v>554</v>
      </c>
      <c r="C210" s="16">
        <v>0</v>
      </c>
      <c r="D210" s="17">
        <v>89020.9</v>
      </c>
      <c r="E210" s="17">
        <v>89020.9</v>
      </c>
      <c r="F210" s="16">
        <v>0</v>
      </c>
    </row>
    <row r="211" spans="1:6" x14ac:dyDescent="0.25">
      <c r="A211" s="6" t="s">
        <v>313</v>
      </c>
      <c r="B211" s="6" t="s">
        <v>321</v>
      </c>
      <c r="C211" s="16">
        <v>0</v>
      </c>
      <c r="D211" s="21">
        <v>4603156.07</v>
      </c>
      <c r="E211" s="21">
        <v>4603156.07</v>
      </c>
      <c r="F211" s="16">
        <v>0</v>
      </c>
    </row>
    <row r="212" spans="1:6" x14ac:dyDescent="0.25">
      <c r="A212" s="6" t="s">
        <v>322</v>
      </c>
      <c r="B212" s="6" t="s">
        <v>323</v>
      </c>
      <c r="C212" s="2"/>
      <c r="D212" s="2"/>
      <c r="E212" s="2"/>
      <c r="F212" s="2"/>
    </row>
    <row r="213" spans="1:6" x14ac:dyDescent="0.25">
      <c r="A213" s="6" t="s">
        <v>324</v>
      </c>
      <c r="B213" s="6" t="s">
        <v>325</v>
      </c>
      <c r="C213" s="16">
        <v>0</v>
      </c>
      <c r="D213" s="17">
        <v>26218.69</v>
      </c>
      <c r="E213" s="17">
        <v>26218.69</v>
      </c>
      <c r="F213" s="16">
        <v>0</v>
      </c>
    </row>
    <row r="214" spans="1:6" x14ac:dyDescent="0.25">
      <c r="A214" s="6" t="s">
        <v>326</v>
      </c>
      <c r="B214" s="6" t="s">
        <v>327</v>
      </c>
      <c r="C214" s="16">
        <v>0</v>
      </c>
      <c r="D214" s="17">
        <v>31275.38</v>
      </c>
      <c r="E214" s="17">
        <v>31275.38</v>
      </c>
      <c r="F214" s="16">
        <v>0</v>
      </c>
    </row>
    <row r="215" spans="1:6" x14ac:dyDescent="0.25">
      <c r="A215" s="6" t="s">
        <v>328</v>
      </c>
      <c r="B215" s="6" t="s">
        <v>329</v>
      </c>
      <c r="C215" s="16">
        <v>0</v>
      </c>
      <c r="D215" s="17">
        <v>21750.81</v>
      </c>
      <c r="E215" s="17">
        <v>21750.81</v>
      </c>
      <c r="F215" s="16">
        <v>0</v>
      </c>
    </row>
    <row r="216" spans="1:6" x14ac:dyDescent="0.25">
      <c r="A216" s="6" t="s">
        <v>330</v>
      </c>
      <c r="B216" s="6" t="s">
        <v>331</v>
      </c>
      <c r="C216" s="16">
        <v>0</v>
      </c>
      <c r="D216" s="17">
        <v>21351.64</v>
      </c>
      <c r="E216" s="17">
        <v>21351.64</v>
      </c>
      <c r="F216" s="16">
        <v>0</v>
      </c>
    </row>
    <row r="217" spans="1:6" x14ac:dyDescent="0.25">
      <c r="A217" s="6" t="s">
        <v>332</v>
      </c>
      <c r="B217" s="6" t="s">
        <v>333</v>
      </c>
      <c r="C217" s="16">
        <v>0</v>
      </c>
      <c r="D217" s="17">
        <v>14188.99</v>
      </c>
      <c r="E217" s="17">
        <v>14188.99</v>
      </c>
      <c r="F217" s="16">
        <v>0</v>
      </c>
    </row>
    <row r="218" spans="1:6" x14ac:dyDescent="0.25">
      <c r="A218" s="6" t="s">
        <v>334</v>
      </c>
      <c r="B218" s="6" t="s">
        <v>335</v>
      </c>
      <c r="C218" s="16">
        <v>0</v>
      </c>
      <c r="D218" s="14">
        <v>1006.77</v>
      </c>
      <c r="E218" s="14">
        <v>1006.77</v>
      </c>
      <c r="F218" s="16">
        <v>0</v>
      </c>
    </row>
    <row r="219" spans="1:6" x14ac:dyDescent="0.25">
      <c r="A219" s="6" t="s">
        <v>555</v>
      </c>
      <c r="B219" s="6" t="s">
        <v>556</v>
      </c>
      <c r="C219" s="16">
        <v>0</v>
      </c>
      <c r="D219" s="15">
        <v>236.51</v>
      </c>
      <c r="E219" s="15">
        <v>236.51</v>
      </c>
      <c r="F219" s="16">
        <v>0</v>
      </c>
    </row>
    <row r="220" spans="1:6" x14ac:dyDescent="0.25">
      <c r="A220" s="6" t="s">
        <v>322</v>
      </c>
      <c r="B220" s="6" t="s">
        <v>336</v>
      </c>
      <c r="C220" s="16">
        <v>0</v>
      </c>
      <c r="D220" s="18">
        <v>116028.79</v>
      </c>
      <c r="E220" s="18">
        <v>116028.79</v>
      </c>
      <c r="F220" s="16">
        <v>0</v>
      </c>
    </row>
    <row r="221" spans="1:6" x14ac:dyDescent="0.25">
      <c r="A221" s="6">
        <v>5.01</v>
      </c>
      <c r="B221" s="6" t="s">
        <v>337</v>
      </c>
      <c r="C221" s="16">
        <v>0</v>
      </c>
      <c r="D221" s="21">
        <v>4719184.8600000003</v>
      </c>
      <c r="E221" s="21">
        <v>4719184.8600000003</v>
      </c>
      <c r="F221" s="16">
        <v>0</v>
      </c>
    </row>
    <row r="222" spans="1:6" x14ac:dyDescent="0.25">
      <c r="A222" s="6">
        <v>5</v>
      </c>
      <c r="B222" s="6" t="s">
        <v>338</v>
      </c>
      <c r="C222" s="16">
        <v>0</v>
      </c>
      <c r="D222" s="21">
        <v>4719184.8600000003</v>
      </c>
      <c r="E222" s="21">
        <v>4719184.8600000003</v>
      </c>
      <c r="F222" s="16">
        <v>0</v>
      </c>
    </row>
    <row r="223" spans="1:6" x14ac:dyDescent="0.25">
      <c r="A223" s="6">
        <v>6</v>
      </c>
      <c r="B223" s="6" t="s">
        <v>339</v>
      </c>
      <c r="C223" s="2"/>
      <c r="D223" s="2"/>
      <c r="E223" s="2"/>
      <c r="F223" s="2"/>
    </row>
    <row r="224" spans="1:6" x14ac:dyDescent="0.25">
      <c r="A224" s="6">
        <v>6.01</v>
      </c>
      <c r="B224" s="6" t="s">
        <v>340</v>
      </c>
      <c r="C224" s="2"/>
      <c r="D224" s="2"/>
      <c r="E224" s="2"/>
      <c r="F224" s="2"/>
    </row>
    <row r="225" spans="1:6" x14ac:dyDescent="0.25">
      <c r="A225" s="6" t="s">
        <v>341</v>
      </c>
      <c r="B225" s="6" t="s">
        <v>342</v>
      </c>
      <c r="C225" s="2"/>
      <c r="D225" s="2"/>
      <c r="E225" s="2"/>
      <c r="F225" s="2"/>
    </row>
    <row r="226" spans="1:6" x14ac:dyDescent="0.25">
      <c r="A226" s="6" t="s">
        <v>343</v>
      </c>
      <c r="B226" s="6" t="s">
        <v>344</v>
      </c>
      <c r="C226" s="16">
        <v>0</v>
      </c>
      <c r="D226" s="17">
        <v>15468.67</v>
      </c>
      <c r="E226" s="17">
        <v>15468.67</v>
      </c>
      <c r="F226" s="16">
        <v>0</v>
      </c>
    </row>
    <row r="227" spans="1:6" x14ac:dyDescent="0.25">
      <c r="A227" s="6" t="s">
        <v>345</v>
      </c>
      <c r="B227" s="6" t="s">
        <v>346</v>
      </c>
      <c r="C227" s="16">
        <v>0</v>
      </c>
      <c r="D227" s="14">
        <v>4324.17</v>
      </c>
      <c r="E227" s="14">
        <v>4324.17</v>
      </c>
      <c r="F227" s="16">
        <v>0</v>
      </c>
    </row>
    <row r="228" spans="1:6" x14ac:dyDescent="0.25">
      <c r="A228" s="6" t="s">
        <v>347</v>
      </c>
      <c r="B228" s="6" t="s">
        <v>348</v>
      </c>
      <c r="C228" s="16">
        <v>0</v>
      </c>
      <c r="D228" s="15">
        <v>731.3</v>
      </c>
      <c r="E228" s="15">
        <v>731.3</v>
      </c>
      <c r="F228" s="16">
        <v>0</v>
      </c>
    </row>
    <row r="229" spans="1:6" x14ac:dyDescent="0.25">
      <c r="A229" s="6" t="s">
        <v>349</v>
      </c>
      <c r="B229" s="6" t="s">
        <v>350</v>
      </c>
      <c r="C229" s="16">
        <v>0</v>
      </c>
      <c r="D229" s="14">
        <v>4356.2299999999996</v>
      </c>
      <c r="E229" s="14">
        <v>4356.2299999999996</v>
      </c>
      <c r="F229" s="16">
        <v>0</v>
      </c>
    </row>
    <row r="230" spans="1:6" x14ac:dyDescent="0.25">
      <c r="A230" s="6" t="s">
        <v>351</v>
      </c>
      <c r="B230" s="6" t="s">
        <v>352</v>
      </c>
      <c r="C230" s="16">
        <v>0</v>
      </c>
      <c r="D230" s="14">
        <v>6152.53</v>
      </c>
      <c r="E230" s="14">
        <v>6152.53</v>
      </c>
      <c r="F230" s="16">
        <v>0</v>
      </c>
    </row>
    <row r="231" spans="1:6" x14ac:dyDescent="0.25">
      <c r="A231" s="6" t="s">
        <v>353</v>
      </c>
      <c r="B231" s="6" t="s">
        <v>354</v>
      </c>
      <c r="C231" s="16">
        <v>0</v>
      </c>
      <c r="D231" s="14">
        <v>5194.47</v>
      </c>
      <c r="E231" s="14">
        <v>5194.47</v>
      </c>
      <c r="F231" s="16">
        <v>0</v>
      </c>
    </row>
    <row r="232" spans="1:6" x14ac:dyDescent="0.25">
      <c r="A232" s="6" t="s">
        <v>355</v>
      </c>
      <c r="B232" s="6" t="s">
        <v>356</v>
      </c>
      <c r="C232" s="16">
        <v>0</v>
      </c>
      <c r="D232" s="14">
        <v>1826.12</v>
      </c>
      <c r="E232" s="14">
        <v>1826.12</v>
      </c>
      <c r="F232" s="16">
        <v>0</v>
      </c>
    </row>
    <row r="233" spans="1:6" x14ac:dyDescent="0.25">
      <c r="A233" s="6" t="s">
        <v>557</v>
      </c>
      <c r="B233" s="6" t="s">
        <v>558</v>
      </c>
      <c r="C233" s="16">
        <v>0</v>
      </c>
      <c r="D233" s="17">
        <v>28903.5</v>
      </c>
      <c r="E233" s="17">
        <v>28903.5</v>
      </c>
      <c r="F233" s="16">
        <v>0</v>
      </c>
    </row>
    <row r="234" spans="1:6" x14ac:dyDescent="0.25">
      <c r="A234" s="6" t="s">
        <v>559</v>
      </c>
      <c r="B234" s="6" t="s">
        <v>560</v>
      </c>
      <c r="C234" s="16">
        <v>0</v>
      </c>
      <c r="D234" s="14">
        <v>2140.11</v>
      </c>
      <c r="E234" s="14">
        <v>2140.11</v>
      </c>
      <c r="F234" s="16">
        <v>0</v>
      </c>
    </row>
    <row r="235" spans="1:6" x14ac:dyDescent="0.25">
      <c r="A235" s="6" t="s">
        <v>561</v>
      </c>
      <c r="B235" s="6" t="s">
        <v>562</v>
      </c>
      <c r="C235" s="16">
        <v>0</v>
      </c>
      <c r="D235" s="14">
        <v>2953.65</v>
      </c>
      <c r="E235" s="14">
        <v>2953.65</v>
      </c>
      <c r="F235" s="16">
        <v>0</v>
      </c>
    </row>
    <row r="236" spans="1:6" x14ac:dyDescent="0.25">
      <c r="A236" s="6" t="s">
        <v>341</v>
      </c>
      <c r="B236" s="6" t="s">
        <v>359</v>
      </c>
      <c r="C236" s="16">
        <v>0</v>
      </c>
      <c r="D236" s="17">
        <v>72050.75</v>
      </c>
      <c r="E236" s="17">
        <v>72050.75</v>
      </c>
      <c r="F236" s="16">
        <v>0</v>
      </c>
    </row>
    <row r="237" spans="1:6" x14ac:dyDescent="0.25">
      <c r="A237" s="6" t="s">
        <v>360</v>
      </c>
      <c r="B237" s="6" t="s">
        <v>361</v>
      </c>
      <c r="C237" s="2"/>
      <c r="D237" s="2"/>
      <c r="E237" s="2"/>
      <c r="F237" s="2"/>
    </row>
    <row r="238" spans="1:6" x14ac:dyDescent="0.25">
      <c r="A238" s="6" t="s">
        <v>362</v>
      </c>
      <c r="B238" s="6" t="s">
        <v>363</v>
      </c>
      <c r="C238" s="16">
        <v>0</v>
      </c>
      <c r="D238" s="15">
        <v>794.67</v>
      </c>
      <c r="E238" s="15">
        <v>794.67</v>
      </c>
      <c r="F238" s="16">
        <v>0</v>
      </c>
    </row>
    <row r="239" spans="1:6" x14ac:dyDescent="0.25">
      <c r="A239" s="6" t="s">
        <v>364</v>
      </c>
      <c r="B239" s="6" t="s">
        <v>365</v>
      </c>
      <c r="C239" s="16">
        <v>0</v>
      </c>
      <c r="D239" s="15">
        <v>748.55</v>
      </c>
      <c r="E239" s="15">
        <v>748.55</v>
      </c>
      <c r="F239" s="16">
        <v>0</v>
      </c>
    </row>
    <row r="240" spans="1:6" x14ac:dyDescent="0.25">
      <c r="A240" s="6" t="s">
        <v>366</v>
      </c>
      <c r="B240" s="6" t="s">
        <v>367</v>
      </c>
      <c r="C240" s="16">
        <v>0</v>
      </c>
      <c r="D240" s="15">
        <v>348.24</v>
      </c>
      <c r="E240" s="15">
        <v>348.24</v>
      </c>
      <c r="F240" s="16">
        <v>0</v>
      </c>
    </row>
    <row r="241" spans="1:6" x14ac:dyDescent="0.25">
      <c r="A241" s="6" t="s">
        <v>368</v>
      </c>
      <c r="B241" s="6" t="s">
        <v>369</v>
      </c>
      <c r="C241" s="16">
        <v>0</v>
      </c>
      <c r="D241" s="15">
        <v>177.12</v>
      </c>
      <c r="E241" s="15">
        <v>177.12</v>
      </c>
      <c r="F241" s="16">
        <v>0</v>
      </c>
    </row>
    <row r="242" spans="1:6" x14ac:dyDescent="0.25">
      <c r="A242" s="6" t="s">
        <v>360</v>
      </c>
      <c r="B242" s="6" t="s">
        <v>370</v>
      </c>
      <c r="C242" s="16">
        <v>0</v>
      </c>
      <c r="D242" s="14">
        <v>2068.58</v>
      </c>
      <c r="E242" s="14">
        <v>2068.58</v>
      </c>
      <c r="F242" s="16">
        <v>0</v>
      </c>
    </row>
    <row r="243" spans="1:6" x14ac:dyDescent="0.25">
      <c r="A243" s="6" t="s">
        <v>371</v>
      </c>
      <c r="B243" s="6" t="s">
        <v>372</v>
      </c>
      <c r="C243" s="2"/>
      <c r="D243" s="2"/>
      <c r="E243" s="2"/>
      <c r="F243" s="2"/>
    </row>
    <row r="244" spans="1:6" x14ac:dyDescent="0.25">
      <c r="A244" s="6" t="s">
        <v>373</v>
      </c>
      <c r="B244" s="6" t="s">
        <v>374</v>
      </c>
      <c r="C244" s="16">
        <v>0</v>
      </c>
      <c r="D244" s="14">
        <v>3558.65</v>
      </c>
      <c r="E244" s="14">
        <v>3558.65</v>
      </c>
      <c r="F244" s="16">
        <v>0</v>
      </c>
    </row>
    <row r="245" spans="1:6" x14ac:dyDescent="0.25">
      <c r="A245" s="6" t="s">
        <v>375</v>
      </c>
      <c r="B245" s="6" t="s">
        <v>376</v>
      </c>
      <c r="C245" s="16">
        <v>0</v>
      </c>
      <c r="D245" s="14">
        <v>1583.64</v>
      </c>
      <c r="E245" s="14">
        <v>1583.64</v>
      </c>
      <c r="F245" s="16">
        <v>0</v>
      </c>
    </row>
    <row r="246" spans="1:6" ht="16.5" x14ac:dyDescent="0.25">
      <c r="A246" s="2"/>
      <c r="B246" s="2"/>
      <c r="C246" s="9" t="s">
        <v>1</v>
      </c>
      <c r="D246" s="2"/>
      <c r="E246" s="2"/>
      <c r="F246" s="2"/>
    </row>
    <row r="247" spans="1:6" x14ac:dyDescent="0.25">
      <c r="A247" s="2"/>
      <c r="B247" s="2"/>
      <c r="C247" s="2"/>
      <c r="D247" s="2"/>
      <c r="E247" s="2"/>
      <c r="F247" s="10" t="s">
        <v>379</v>
      </c>
    </row>
    <row r="248" spans="1:6" ht="16.5" x14ac:dyDescent="0.25">
      <c r="A248" s="2"/>
      <c r="B248" s="2"/>
      <c r="C248" s="9" t="s">
        <v>3</v>
      </c>
      <c r="D248" s="2"/>
      <c r="E248" s="2"/>
      <c r="F248" s="2"/>
    </row>
    <row r="249" spans="1:6" x14ac:dyDescent="0.25">
      <c r="A249" s="2"/>
      <c r="B249" s="2"/>
      <c r="C249" s="11" t="s">
        <v>504</v>
      </c>
      <c r="D249" s="2"/>
      <c r="E249" s="2"/>
      <c r="F249" s="2"/>
    </row>
    <row r="250" spans="1:6" x14ac:dyDescent="0.25">
      <c r="A250" s="2"/>
      <c r="B250" s="2"/>
      <c r="C250" s="12" t="s">
        <v>5</v>
      </c>
      <c r="D250" s="2"/>
      <c r="E250" s="2"/>
      <c r="F250" s="2"/>
    </row>
    <row r="251" spans="1:6" x14ac:dyDescent="0.25">
      <c r="A251" s="8" t="s">
        <v>6</v>
      </c>
      <c r="B251" s="8" t="s">
        <v>6</v>
      </c>
      <c r="C251" s="13" t="s">
        <v>7</v>
      </c>
      <c r="D251" s="13" t="s">
        <v>8</v>
      </c>
      <c r="E251" s="13" t="s">
        <v>9</v>
      </c>
      <c r="F251" s="13" t="s">
        <v>10</v>
      </c>
    </row>
    <row r="252" spans="1:6" x14ac:dyDescent="0.25">
      <c r="A252" s="6" t="s">
        <v>563</v>
      </c>
      <c r="B252" s="6" t="s">
        <v>564</v>
      </c>
      <c r="C252" s="16">
        <v>0</v>
      </c>
      <c r="D252" s="15">
        <v>144.33000000000001</v>
      </c>
      <c r="E252" s="15">
        <v>144.33000000000001</v>
      </c>
      <c r="F252" s="16">
        <v>0</v>
      </c>
    </row>
    <row r="253" spans="1:6" x14ac:dyDescent="0.25">
      <c r="A253" s="6" t="s">
        <v>377</v>
      </c>
      <c r="B253" s="6" t="s">
        <v>378</v>
      </c>
      <c r="C253" s="16">
        <v>0</v>
      </c>
      <c r="D253" s="14">
        <v>3944.37</v>
      </c>
      <c r="E253" s="14">
        <v>3944.37</v>
      </c>
      <c r="F253" s="16">
        <v>0</v>
      </c>
    </row>
    <row r="254" spans="1:6" x14ac:dyDescent="0.25">
      <c r="A254" s="6" t="s">
        <v>371</v>
      </c>
      <c r="B254" s="6" t="s">
        <v>380</v>
      </c>
      <c r="C254" s="16">
        <v>0</v>
      </c>
      <c r="D254" s="14">
        <v>9230.99</v>
      </c>
      <c r="E254" s="14">
        <v>9230.99</v>
      </c>
      <c r="F254" s="16">
        <v>0</v>
      </c>
    </row>
    <row r="255" spans="1:6" x14ac:dyDescent="0.25">
      <c r="A255" s="6" t="s">
        <v>381</v>
      </c>
      <c r="B255" s="6" t="s">
        <v>382</v>
      </c>
      <c r="C255" s="2"/>
      <c r="D255" s="2"/>
      <c r="E255" s="2"/>
      <c r="F255" s="2"/>
    </row>
    <row r="256" spans="1:6" x14ac:dyDescent="0.25">
      <c r="A256" s="6" t="s">
        <v>385</v>
      </c>
      <c r="B256" s="6" t="s">
        <v>386</v>
      </c>
      <c r="C256" s="16">
        <v>0</v>
      </c>
      <c r="D256" s="19">
        <v>84.82</v>
      </c>
      <c r="E256" s="19">
        <v>84.82</v>
      </c>
      <c r="F256" s="16">
        <v>0</v>
      </c>
    </row>
    <row r="257" spans="1:6" x14ac:dyDescent="0.25">
      <c r="A257" s="6" t="s">
        <v>565</v>
      </c>
      <c r="B257" s="6" t="s">
        <v>566</v>
      </c>
      <c r="C257" s="16">
        <v>0</v>
      </c>
      <c r="D257" s="15">
        <v>135.87</v>
      </c>
      <c r="E257" s="15">
        <v>135.87</v>
      </c>
      <c r="F257" s="16">
        <v>0</v>
      </c>
    </row>
    <row r="258" spans="1:6" x14ac:dyDescent="0.25">
      <c r="A258" s="6" t="s">
        <v>381</v>
      </c>
      <c r="B258" s="6" t="s">
        <v>387</v>
      </c>
      <c r="C258" s="16">
        <v>0</v>
      </c>
      <c r="D258" s="15">
        <v>220.69</v>
      </c>
      <c r="E258" s="15">
        <v>220.69</v>
      </c>
      <c r="F258" s="16">
        <v>0</v>
      </c>
    </row>
    <row r="259" spans="1:6" x14ac:dyDescent="0.25">
      <c r="A259" s="6" t="s">
        <v>388</v>
      </c>
      <c r="B259" s="6" t="s">
        <v>389</v>
      </c>
      <c r="C259" s="2"/>
      <c r="D259" s="2"/>
      <c r="E259" s="2"/>
      <c r="F259" s="2"/>
    </row>
    <row r="260" spans="1:6" x14ac:dyDescent="0.25">
      <c r="A260" s="6" t="s">
        <v>567</v>
      </c>
      <c r="B260" s="6" t="s">
        <v>568</v>
      </c>
      <c r="C260" s="16">
        <v>0</v>
      </c>
      <c r="D260" s="15">
        <v>250.23</v>
      </c>
      <c r="E260" s="15">
        <v>250.23</v>
      </c>
      <c r="F260" s="16">
        <v>0</v>
      </c>
    </row>
    <row r="261" spans="1:6" x14ac:dyDescent="0.25">
      <c r="A261" s="6" t="s">
        <v>390</v>
      </c>
      <c r="B261" s="6" t="s">
        <v>391</v>
      </c>
      <c r="C261" s="16">
        <v>0</v>
      </c>
      <c r="D261" s="17">
        <v>51347.839999999997</v>
      </c>
      <c r="E261" s="17">
        <v>51347.839999999997</v>
      </c>
      <c r="F261" s="16">
        <v>0</v>
      </c>
    </row>
    <row r="262" spans="1:6" x14ac:dyDescent="0.25">
      <c r="A262" s="6" t="s">
        <v>569</v>
      </c>
      <c r="B262" s="6" t="s">
        <v>570</v>
      </c>
      <c r="C262" s="16">
        <v>0</v>
      </c>
      <c r="D262" s="14">
        <v>1081.95</v>
      </c>
      <c r="E262" s="14">
        <v>1081.95</v>
      </c>
      <c r="F262" s="16">
        <v>0</v>
      </c>
    </row>
    <row r="263" spans="1:6" x14ac:dyDescent="0.25">
      <c r="A263" s="6" t="s">
        <v>571</v>
      </c>
      <c r="B263" s="6" t="s">
        <v>572</v>
      </c>
      <c r="C263" s="16">
        <v>0</v>
      </c>
      <c r="D263" s="14">
        <v>2187.9899999999998</v>
      </c>
      <c r="E263" s="14">
        <v>2187.9899999999998</v>
      </c>
      <c r="F263" s="16">
        <v>0</v>
      </c>
    </row>
    <row r="264" spans="1:6" x14ac:dyDescent="0.25">
      <c r="A264" s="6" t="s">
        <v>392</v>
      </c>
      <c r="B264" s="6" t="s">
        <v>393</v>
      </c>
      <c r="C264" s="16">
        <v>0</v>
      </c>
      <c r="D264" s="17">
        <v>14465.57</v>
      </c>
      <c r="E264" s="17">
        <v>14465.57</v>
      </c>
      <c r="F264" s="16">
        <v>0</v>
      </c>
    </row>
    <row r="265" spans="1:6" x14ac:dyDescent="0.25">
      <c r="A265" s="6" t="s">
        <v>388</v>
      </c>
      <c r="B265" s="6" t="s">
        <v>394</v>
      </c>
      <c r="C265" s="16">
        <v>0</v>
      </c>
      <c r="D265" s="17">
        <v>69333.58</v>
      </c>
      <c r="E265" s="17">
        <v>69333.58</v>
      </c>
      <c r="F265" s="16">
        <v>0</v>
      </c>
    </row>
    <row r="266" spans="1:6" x14ac:dyDescent="0.25">
      <c r="A266" s="6" t="s">
        <v>395</v>
      </c>
      <c r="B266" s="6" t="s">
        <v>396</v>
      </c>
      <c r="C266" s="2"/>
      <c r="D266" s="2"/>
      <c r="E266" s="2"/>
      <c r="F266" s="2"/>
    </row>
    <row r="267" spans="1:6" x14ac:dyDescent="0.25">
      <c r="A267" s="6" t="s">
        <v>573</v>
      </c>
      <c r="B267" s="6" t="s">
        <v>574</v>
      </c>
      <c r="C267" s="16">
        <v>0</v>
      </c>
      <c r="D267" s="15">
        <v>368.45</v>
      </c>
      <c r="E267" s="15">
        <v>368.45</v>
      </c>
      <c r="F267" s="16">
        <v>0</v>
      </c>
    </row>
    <row r="268" spans="1:6" x14ac:dyDescent="0.25">
      <c r="A268" s="6" t="s">
        <v>397</v>
      </c>
      <c r="B268" s="6" t="s">
        <v>398</v>
      </c>
      <c r="C268" s="16">
        <v>0</v>
      </c>
      <c r="D268" s="17">
        <v>98624.65</v>
      </c>
      <c r="E268" s="17">
        <v>98624.65</v>
      </c>
      <c r="F268" s="16">
        <v>0</v>
      </c>
    </row>
    <row r="269" spans="1:6" x14ac:dyDescent="0.25">
      <c r="A269" s="6" t="s">
        <v>575</v>
      </c>
      <c r="B269" s="6" t="s">
        <v>576</v>
      </c>
      <c r="C269" s="16">
        <v>0</v>
      </c>
      <c r="D269" s="14">
        <v>2888.44</v>
      </c>
      <c r="E269" s="14">
        <v>2888.44</v>
      </c>
      <c r="F269" s="16">
        <v>0</v>
      </c>
    </row>
    <row r="270" spans="1:6" x14ac:dyDescent="0.25">
      <c r="A270" s="6" t="s">
        <v>395</v>
      </c>
      <c r="B270" s="6" t="s">
        <v>399</v>
      </c>
      <c r="C270" s="16">
        <v>0</v>
      </c>
      <c r="D270" s="18">
        <v>101881.54</v>
      </c>
      <c r="E270" s="18">
        <v>101881.54</v>
      </c>
      <c r="F270" s="16">
        <v>0</v>
      </c>
    </row>
    <row r="271" spans="1:6" x14ac:dyDescent="0.25">
      <c r="A271" s="6" t="s">
        <v>400</v>
      </c>
      <c r="B271" s="6" t="s">
        <v>401</v>
      </c>
      <c r="C271" s="2"/>
      <c r="D271" s="2"/>
      <c r="E271" s="2"/>
      <c r="F271" s="2"/>
    </row>
    <row r="272" spans="1:6" x14ac:dyDescent="0.25">
      <c r="A272" s="6" t="s">
        <v>577</v>
      </c>
      <c r="B272" s="6" t="s">
        <v>578</v>
      </c>
      <c r="C272" s="16">
        <v>0</v>
      </c>
      <c r="D272" s="17">
        <v>20649.189999999999</v>
      </c>
      <c r="E272" s="17">
        <v>20649.189999999999</v>
      </c>
      <c r="F272" s="16">
        <v>0</v>
      </c>
    </row>
    <row r="273" spans="1:6" x14ac:dyDescent="0.25">
      <c r="A273" s="6" t="s">
        <v>402</v>
      </c>
      <c r="B273" s="6" t="s">
        <v>403</v>
      </c>
      <c r="C273" s="16">
        <v>0</v>
      </c>
      <c r="D273" s="17">
        <v>19656.12</v>
      </c>
      <c r="E273" s="17">
        <v>19656.12</v>
      </c>
      <c r="F273" s="16">
        <v>0</v>
      </c>
    </row>
    <row r="274" spans="1:6" x14ac:dyDescent="0.25">
      <c r="A274" s="6" t="s">
        <v>404</v>
      </c>
      <c r="B274" s="6" t="s">
        <v>405</v>
      </c>
      <c r="C274" s="16">
        <v>0</v>
      </c>
      <c r="D274" s="15">
        <v>180</v>
      </c>
      <c r="E274" s="15">
        <v>180</v>
      </c>
      <c r="F274" s="16">
        <v>0</v>
      </c>
    </row>
    <row r="275" spans="1:6" x14ac:dyDescent="0.25">
      <c r="A275" s="6" t="s">
        <v>400</v>
      </c>
      <c r="B275" s="6" t="s">
        <v>406</v>
      </c>
      <c r="C275" s="16">
        <v>0</v>
      </c>
      <c r="D275" s="17">
        <v>40485.31</v>
      </c>
      <c r="E275" s="17">
        <v>40485.31</v>
      </c>
      <c r="F275" s="16">
        <v>0</v>
      </c>
    </row>
    <row r="276" spans="1:6" x14ac:dyDescent="0.25">
      <c r="A276" s="6" t="s">
        <v>407</v>
      </c>
      <c r="B276" s="6" t="s">
        <v>408</v>
      </c>
      <c r="C276" s="2"/>
      <c r="D276" s="2"/>
      <c r="E276" s="2"/>
      <c r="F276" s="2"/>
    </row>
    <row r="277" spans="1:6" x14ac:dyDescent="0.25">
      <c r="A277" s="6" t="s">
        <v>409</v>
      </c>
      <c r="B277" s="6" t="s">
        <v>410</v>
      </c>
      <c r="C277" s="16">
        <v>0</v>
      </c>
      <c r="D277" s="17">
        <v>28302.880000000001</v>
      </c>
      <c r="E277" s="17">
        <v>28302.880000000001</v>
      </c>
      <c r="F277" s="16">
        <v>0</v>
      </c>
    </row>
    <row r="278" spans="1:6" x14ac:dyDescent="0.25">
      <c r="A278" s="6" t="s">
        <v>411</v>
      </c>
      <c r="B278" s="6" t="s">
        <v>412</v>
      </c>
      <c r="C278" s="16">
        <v>0</v>
      </c>
      <c r="D278" s="17">
        <v>10102.540000000001</v>
      </c>
      <c r="E278" s="17">
        <v>10102.540000000001</v>
      </c>
      <c r="F278" s="16">
        <v>0</v>
      </c>
    </row>
    <row r="279" spans="1:6" x14ac:dyDescent="0.25">
      <c r="A279" s="6" t="s">
        <v>413</v>
      </c>
      <c r="B279" s="6" t="s">
        <v>414</v>
      </c>
      <c r="C279" s="16">
        <v>0</v>
      </c>
      <c r="D279" s="15">
        <v>292.62</v>
      </c>
      <c r="E279" s="15">
        <v>292.62</v>
      </c>
      <c r="F279" s="16">
        <v>0</v>
      </c>
    </row>
    <row r="280" spans="1:6" x14ac:dyDescent="0.25">
      <c r="A280" s="6" t="s">
        <v>407</v>
      </c>
      <c r="B280" s="6" t="s">
        <v>415</v>
      </c>
      <c r="C280" s="16">
        <v>0</v>
      </c>
      <c r="D280" s="17">
        <v>38698.04</v>
      </c>
      <c r="E280" s="17">
        <v>38698.04</v>
      </c>
      <c r="F280" s="16">
        <v>0</v>
      </c>
    </row>
    <row r="281" spans="1:6" x14ac:dyDescent="0.25">
      <c r="A281" s="6" t="s">
        <v>423</v>
      </c>
      <c r="B281" s="6" t="s">
        <v>424</v>
      </c>
      <c r="C281" s="2"/>
      <c r="D281" s="2"/>
      <c r="E281" s="2"/>
      <c r="F281" s="2"/>
    </row>
    <row r="282" spans="1:6" x14ac:dyDescent="0.25">
      <c r="A282" s="6" t="s">
        <v>427</v>
      </c>
      <c r="B282" s="6" t="s">
        <v>428</v>
      </c>
      <c r="C282" s="16">
        <v>0</v>
      </c>
      <c r="D282" s="19">
        <v>13.91</v>
      </c>
      <c r="E282" s="19">
        <v>13.91</v>
      </c>
      <c r="F282" s="16">
        <v>0</v>
      </c>
    </row>
    <row r="283" spans="1:6" x14ac:dyDescent="0.25">
      <c r="A283" s="6" t="s">
        <v>429</v>
      </c>
      <c r="B283" s="6" t="s">
        <v>430</v>
      </c>
      <c r="C283" s="16">
        <v>0</v>
      </c>
      <c r="D283" s="19">
        <v>58.07</v>
      </c>
      <c r="E283" s="19">
        <v>58.07</v>
      </c>
      <c r="F283" s="16">
        <v>0</v>
      </c>
    </row>
    <row r="284" spans="1:6" x14ac:dyDescent="0.25">
      <c r="A284" s="6" t="s">
        <v>423</v>
      </c>
      <c r="B284" s="6" t="s">
        <v>431</v>
      </c>
      <c r="C284" s="16">
        <v>0</v>
      </c>
      <c r="D284" s="19">
        <v>71.98</v>
      </c>
      <c r="E284" s="19">
        <v>71.98</v>
      </c>
      <c r="F284" s="16">
        <v>0</v>
      </c>
    </row>
    <row r="285" spans="1:6" x14ac:dyDescent="0.25">
      <c r="A285" s="6" t="s">
        <v>432</v>
      </c>
      <c r="B285" s="6" t="s">
        <v>579</v>
      </c>
      <c r="C285" s="2"/>
      <c r="D285" s="2"/>
      <c r="E285" s="2"/>
      <c r="F285" s="2"/>
    </row>
    <row r="286" spans="1:6" x14ac:dyDescent="0.25">
      <c r="A286" s="6" t="s">
        <v>434</v>
      </c>
      <c r="B286" s="6" t="s">
        <v>435</v>
      </c>
      <c r="C286" s="16">
        <v>0</v>
      </c>
      <c r="D286" s="19">
        <v>87.38</v>
      </c>
      <c r="E286" s="19">
        <v>87.38</v>
      </c>
      <c r="F286" s="16">
        <v>0</v>
      </c>
    </row>
    <row r="287" spans="1:6" x14ac:dyDescent="0.25">
      <c r="A287" s="6" t="s">
        <v>432</v>
      </c>
      <c r="B287" s="6" t="s">
        <v>580</v>
      </c>
      <c r="C287" s="16">
        <v>0</v>
      </c>
      <c r="D287" s="19">
        <v>87.38</v>
      </c>
      <c r="E287" s="19">
        <v>87.38</v>
      </c>
      <c r="F287" s="16">
        <v>0</v>
      </c>
    </row>
    <row r="288" spans="1:6" x14ac:dyDescent="0.25">
      <c r="A288" s="6">
        <v>6.01</v>
      </c>
      <c r="B288" s="6" t="s">
        <v>439</v>
      </c>
      <c r="C288" s="16">
        <v>0</v>
      </c>
      <c r="D288" s="18">
        <v>334128.84000000003</v>
      </c>
      <c r="E288" s="18">
        <v>334128.84000000003</v>
      </c>
      <c r="F288" s="16">
        <v>0</v>
      </c>
    </row>
    <row r="289" spans="1:6" x14ac:dyDescent="0.25">
      <c r="A289" s="6">
        <v>6.1</v>
      </c>
      <c r="B289" s="6" t="s">
        <v>440</v>
      </c>
      <c r="C289" s="2"/>
      <c r="D289" s="2"/>
      <c r="E289" s="2"/>
      <c r="F289" s="2"/>
    </row>
    <row r="290" spans="1:6" x14ac:dyDescent="0.25">
      <c r="A290" s="6" t="s">
        <v>441</v>
      </c>
      <c r="B290" s="6" t="s">
        <v>442</v>
      </c>
      <c r="C290" s="2"/>
      <c r="D290" s="2"/>
      <c r="E290" s="2"/>
      <c r="F290" s="2"/>
    </row>
    <row r="291" spans="1:6" x14ac:dyDescent="0.25">
      <c r="A291" s="6" t="s">
        <v>443</v>
      </c>
      <c r="B291" s="6" t="s">
        <v>444</v>
      </c>
      <c r="C291" s="16">
        <v>0</v>
      </c>
      <c r="D291" s="14">
        <v>1972.82</v>
      </c>
      <c r="E291" s="14">
        <v>1972.82</v>
      </c>
      <c r="F291" s="16">
        <v>0</v>
      </c>
    </row>
    <row r="292" spans="1:6" x14ac:dyDescent="0.25">
      <c r="A292" s="6" t="s">
        <v>445</v>
      </c>
      <c r="B292" s="6" t="s">
        <v>446</v>
      </c>
      <c r="C292" s="16">
        <v>0</v>
      </c>
      <c r="D292" s="19">
        <v>50.66</v>
      </c>
      <c r="E292" s="19">
        <v>50.66</v>
      </c>
      <c r="F292" s="16">
        <v>0</v>
      </c>
    </row>
    <row r="293" spans="1:6" x14ac:dyDescent="0.25">
      <c r="A293" s="6" t="s">
        <v>447</v>
      </c>
      <c r="B293" s="6" t="s">
        <v>448</v>
      </c>
      <c r="C293" s="16">
        <v>0</v>
      </c>
      <c r="D293" s="15">
        <v>193.6</v>
      </c>
      <c r="E293" s="15">
        <v>193.6</v>
      </c>
      <c r="F293" s="16">
        <v>0</v>
      </c>
    </row>
    <row r="294" spans="1:6" x14ac:dyDescent="0.25">
      <c r="A294" s="6" t="s">
        <v>449</v>
      </c>
      <c r="B294" s="6" t="s">
        <v>450</v>
      </c>
      <c r="C294" s="16">
        <v>0</v>
      </c>
      <c r="D294" s="15">
        <v>184.26</v>
      </c>
      <c r="E294" s="15">
        <v>184.26</v>
      </c>
      <c r="F294" s="16">
        <v>0</v>
      </c>
    </row>
    <row r="295" spans="1:6" ht="16.5" x14ac:dyDescent="0.25">
      <c r="A295" s="2"/>
      <c r="B295" s="2"/>
      <c r="C295" s="9" t="s">
        <v>1</v>
      </c>
      <c r="D295" s="2"/>
      <c r="E295" s="2"/>
      <c r="F295" s="2"/>
    </row>
    <row r="296" spans="1:6" x14ac:dyDescent="0.25">
      <c r="A296" s="2"/>
      <c r="B296" s="2"/>
      <c r="C296" s="2"/>
      <c r="D296" s="2"/>
      <c r="E296" s="2"/>
      <c r="F296" s="10" t="s">
        <v>455</v>
      </c>
    </row>
    <row r="297" spans="1:6" ht="16.5" x14ac:dyDescent="0.25">
      <c r="A297" s="2"/>
      <c r="B297" s="2"/>
      <c r="C297" s="9" t="s">
        <v>3</v>
      </c>
      <c r="D297" s="2"/>
      <c r="E297" s="2"/>
      <c r="F297" s="2"/>
    </row>
    <row r="298" spans="1:6" x14ac:dyDescent="0.25">
      <c r="A298" s="2"/>
      <c r="B298" s="2"/>
      <c r="C298" s="11" t="s">
        <v>504</v>
      </c>
      <c r="D298" s="2"/>
      <c r="E298" s="2"/>
      <c r="F298" s="2"/>
    </row>
    <row r="299" spans="1:6" x14ac:dyDescent="0.25">
      <c r="A299" s="2"/>
      <c r="B299" s="2"/>
      <c r="C299" s="12" t="s">
        <v>5</v>
      </c>
      <c r="D299" s="2"/>
      <c r="E299" s="2"/>
      <c r="F299" s="2"/>
    </row>
    <row r="300" spans="1:6" x14ac:dyDescent="0.25">
      <c r="A300" s="8" t="s">
        <v>6</v>
      </c>
      <c r="B300" s="8" t="s">
        <v>6</v>
      </c>
      <c r="C300" s="13" t="s">
        <v>7</v>
      </c>
      <c r="D300" s="13" t="s">
        <v>8</v>
      </c>
      <c r="E300" s="13" t="s">
        <v>9</v>
      </c>
      <c r="F300" s="13" t="s">
        <v>10</v>
      </c>
    </row>
    <row r="301" spans="1:6" x14ac:dyDescent="0.25">
      <c r="A301" s="6" t="s">
        <v>581</v>
      </c>
      <c r="B301" s="6" t="s">
        <v>582</v>
      </c>
      <c r="C301" s="16">
        <v>0</v>
      </c>
      <c r="D301" s="14">
        <v>1195.43</v>
      </c>
      <c r="E301" s="14">
        <v>1195.43</v>
      </c>
      <c r="F301" s="16">
        <v>0</v>
      </c>
    </row>
    <row r="302" spans="1:6" x14ac:dyDescent="0.25">
      <c r="A302" s="6" t="s">
        <v>583</v>
      </c>
      <c r="B302" s="6" t="s">
        <v>584</v>
      </c>
      <c r="C302" s="16">
        <v>0</v>
      </c>
      <c r="D302" s="19">
        <v>11.53</v>
      </c>
      <c r="E302" s="19">
        <v>11.53</v>
      </c>
      <c r="F302" s="16">
        <v>0</v>
      </c>
    </row>
    <row r="303" spans="1:6" x14ac:dyDescent="0.25">
      <c r="A303" s="6" t="s">
        <v>585</v>
      </c>
      <c r="B303" s="6" t="s">
        <v>586</v>
      </c>
      <c r="C303" s="16">
        <v>0</v>
      </c>
      <c r="D303" s="14">
        <v>1282.02</v>
      </c>
      <c r="E303" s="14">
        <v>1282.02</v>
      </c>
      <c r="F303" s="16">
        <v>0</v>
      </c>
    </row>
    <row r="304" spans="1:6" x14ac:dyDescent="0.25">
      <c r="A304" s="6" t="s">
        <v>587</v>
      </c>
      <c r="B304" s="6" t="s">
        <v>588</v>
      </c>
      <c r="C304" s="16">
        <v>0</v>
      </c>
      <c r="D304" s="17">
        <v>38779.49</v>
      </c>
      <c r="E304" s="17">
        <v>38779.49</v>
      </c>
      <c r="F304" s="16">
        <v>0</v>
      </c>
    </row>
    <row r="305" spans="1:6" x14ac:dyDescent="0.25">
      <c r="A305" s="6" t="s">
        <v>451</v>
      </c>
      <c r="B305" s="6" t="s">
        <v>452</v>
      </c>
      <c r="C305" s="16">
        <v>0</v>
      </c>
      <c r="D305" s="14">
        <v>1578.91</v>
      </c>
      <c r="E305" s="14">
        <v>1578.91</v>
      </c>
      <c r="F305" s="16">
        <v>0</v>
      </c>
    </row>
    <row r="306" spans="1:6" x14ac:dyDescent="0.25">
      <c r="A306" s="6" t="s">
        <v>589</v>
      </c>
      <c r="B306" s="6" t="s">
        <v>590</v>
      </c>
      <c r="C306" s="16">
        <v>0</v>
      </c>
      <c r="D306" s="15">
        <v>297.85000000000002</v>
      </c>
      <c r="E306" s="15">
        <v>297.85000000000002</v>
      </c>
      <c r="F306" s="16">
        <v>0</v>
      </c>
    </row>
    <row r="307" spans="1:6" x14ac:dyDescent="0.25">
      <c r="A307" s="6" t="s">
        <v>453</v>
      </c>
      <c r="B307" s="6" t="s">
        <v>454</v>
      </c>
      <c r="C307" s="16">
        <v>0</v>
      </c>
      <c r="D307" s="14">
        <v>8789.52</v>
      </c>
      <c r="E307" s="14">
        <v>8789.52</v>
      </c>
      <c r="F307" s="16">
        <v>0</v>
      </c>
    </row>
    <row r="308" spans="1:6" x14ac:dyDescent="0.25">
      <c r="A308" s="6" t="s">
        <v>456</v>
      </c>
      <c r="B308" s="6" t="s">
        <v>457</v>
      </c>
      <c r="C308" s="16">
        <v>0</v>
      </c>
      <c r="D308" s="15">
        <v>832.82</v>
      </c>
      <c r="E308" s="15">
        <v>832.82</v>
      </c>
      <c r="F308" s="16">
        <v>0</v>
      </c>
    </row>
    <row r="309" spans="1:6" x14ac:dyDescent="0.25">
      <c r="A309" s="6" t="s">
        <v>591</v>
      </c>
      <c r="B309" s="6" t="s">
        <v>592</v>
      </c>
      <c r="C309" s="16">
        <v>0</v>
      </c>
      <c r="D309" s="15">
        <v>673.08</v>
      </c>
      <c r="E309" s="15">
        <v>673.08</v>
      </c>
      <c r="F309" s="16">
        <v>0</v>
      </c>
    </row>
    <row r="310" spans="1:6" x14ac:dyDescent="0.25">
      <c r="A310" s="6" t="s">
        <v>593</v>
      </c>
      <c r="B310" s="6" t="s">
        <v>594</v>
      </c>
      <c r="C310" s="16">
        <v>0</v>
      </c>
      <c r="D310" s="14">
        <v>2318.8000000000002</v>
      </c>
      <c r="E310" s="14">
        <v>2318.8000000000002</v>
      </c>
      <c r="F310" s="16">
        <v>0</v>
      </c>
    </row>
    <row r="311" spans="1:6" x14ac:dyDescent="0.25">
      <c r="A311" s="6" t="s">
        <v>595</v>
      </c>
      <c r="B311" s="6" t="s">
        <v>596</v>
      </c>
      <c r="C311" s="16">
        <v>0</v>
      </c>
      <c r="D311" s="19">
        <v>87.71</v>
      </c>
      <c r="E311" s="19">
        <v>87.71</v>
      </c>
      <c r="F311" s="16">
        <v>0</v>
      </c>
    </row>
    <row r="312" spans="1:6" x14ac:dyDescent="0.25">
      <c r="A312" s="6" t="s">
        <v>460</v>
      </c>
      <c r="B312" s="6" t="s">
        <v>461</v>
      </c>
      <c r="C312" s="16">
        <v>0</v>
      </c>
      <c r="D312" s="14">
        <v>2402.94</v>
      </c>
      <c r="E312" s="14">
        <v>2402.94</v>
      </c>
      <c r="F312" s="16">
        <v>0</v>
      </c>
    </row>
    <row r="313" spans="1:6" x14ac:dyDescent="0.25">
      <c r="A313" s="6" t="s">
        <v>597</v>
      </c>
      <c r="B313" s="6" t="s">
        <v>598</v>
      </c>
      <c r="C313" s="16">
        <v>0</v>
      </c>
      <c r="D313" s="15">
        <v>453.61</v>
      </c>
      <c r="E313" s="15">
        <v>453.61</v>
      </c>
      <c r="F313" s="16">
        <v>0</v>
      </c>
    </row>
    <row r="314" spans="1:6" x14ac:dyDescent="0.25">
      <c r="A314" s="6" t="s">
        <v>462</v>
      </c>
      <c r="B314" s="6" t="s">
        <v>463</v>
      </c>
      <c r="C314" s="16">
        <v>0</v>
      </c>
      <c r="D314" s="17">
        <v>52795.39</v>
      </c>
      <c r="E314" s="17">
        <v>52795.39</v>
      </c>
      <c r="F314" s="16">
        <v>0</v>
      </c>
    </row>
    <row r="315" spans="1:6" x14ac:dyDescent="0.25">
      <c r="A315" s="6" t="s">
        <v>599</v>
      </c>
      <c r="B315" s="6" t="s">
        <v>600</v>
      </c>
      <c r="C315" s="16">
        <v>0</v>
      </c>
      <c r="D315" s="18">
        <v>286744.68</v>
      </c>
      <c r="E315" s="18">
        <v>286744.68</v>
      </c>
      <c r="F315" s="16">
        <v>0</v>
      </c>
    </row>
    <row r="316" spans="1:6" x14ac:dyDescent="0.25">
      <c r="A316" s="6" t="s">
        <v>441</v>
      </c>
      <c r="B316" s="6" t="s">
        <v>468</v>
      </c>
      <c r="C316" s="16">
        <v>0</v>
      </c>
      <c r="D316" s="18">
        <v>400645.12</v>
      </c>
      <c r="E316" s="18">
        <v>400645.12</v>
      </c>
      <c r="F316" s="16">
        <v>0</v>
      </c>
    </row>
    <row r="317" spans="1:6" x14ac:dyDescent="0.25">
      <c r="A317" s="6" t="s">
        <v>469</v>
      </c>
      <c r="B317" s="6" t="s">
        <v>470</v>
      </c>
      <c r="C317" s="2"/>
      <c r="D317" s="2"/>
      <c r="E317" s="2"/>
      <c r="F317" s="2"/>
    </row>
    <row r="318" spans="1:6" x14ac:dyDescent="0.25">
      <c r="A318" s="6" t="s">
        <v>471</v>
      </c>
      <c r="B318" s="6" t="s">
        <v>472</v>
      </c>
      <c r="C318" s="16">
        <v>0</v>
      </c>
      <c r="D318" s="17">
        <v>71031.8</v>
      </c>
      <c r="E318" s="17">
        <v>71031.8</v>
      </c>
      <c r="F318" s="16">
        <v>0</v>
      </c>
    </row>
    <row r="319" spans="1:6" x14ac:dyDescent="0.25">
      <c r="A319" s="6" t="s">
        <v>473</v>
      </c>
      <c r="B319" s="6" t="s">
        <v>474</v>
      </c>
      <c r="C319" s="16">
        <v>0</v>
      </c>
      <c r="D319" s="17">
        <v>52760.92</v>
      </c>
      <c r="E319" s="17">
        <v>52760.92</v>
      </c>
      <c r="F319" s="16">
        <v>0</v>
      </c>
    </row>
    <row r="320" spans="1:6" x14ac:dyDescent="0.25">
      <c r="A320" s="6" t="s">
        <v>475</v>
      </c>
      <c r="B320" s="6" t="s">
        <v>476</v>
      </c>
      <c r="C320" s="16">
        <v>0</v>
      </c>
      <c r="D320" s="19">
        <v>14.88</v>
      </c>
      <c r="E320" s="19">
        <v>14.88</v>
      </c>
      <c r="F320" s="16">
        <v>0</v>
      </c>
    </row>
    <row r="321" spans="1:6" x14ac:dyDescent="0.25">
      <c r="A321" s="6" t="s">
        <v>601</v>
      </c>
      <c r="B321" s="6" t="s">
        <v>602</v>
      </c>
      <c r="C321" s="16">
        <v>0</v>
      </c>
      <c r="D321" s="14">
        <v>5185.41</v>
      </c>
      <c r="E321" s="14">
        <v>5185.41</v>
      </c>
      <c r="F321" s="16">
        <v>0</v>
      </c>
    </row>
    <row r="322" spans="1:6" x14ac:dyDescent="0.25">
      <c r="A322" s="6" t="s">
        <v>477</v>
      </c>
      <c r="B322" s="6" t="s">
        <v>478</v>
      </c>
      <c r="C322" s="16">
        <v>0</v>
      </c>
      <c r="D322" s="14">
        <v>1141.94</v>
      </c>
      <c r="E322" s="14">
        <v>1141.94</v>
      </c>
      <c r="F322" s="16">
        <v>0</v>
      </c>
    </row>
    <row r="323" spans="1:6" x14ac:dyDescent="0.25">
      <c r="A323" s="6" t="s">
        <v>483</v>
      </c>
      <c r="B323" s="6" t="s">
        <v>484</v>
      </c>
      <c r="C323" s="16">
        <v>0</v>
      </c>
      <c r="D323" s="16">
        <v>3.79</v>
      </c>
      <c r="E323" s="16">
        <v>3.79</v>
      </c>
      <c r="F323" s="16">
        <v>0</v>
      </c>
    </row>
    <row r="324" spans="1:6" x14ac:dyDescent="0.25">
      <c r="A324" s="6" t="s">
        <v>485</v>
      </c>
      <c r="B324" s="6" t="s">
        <v>486</v>
      </c>
      <c r="C324" s="16">
        <v>0</v>
      </c>
      <c r="D324" s="14">
        <v>4504.07</v>
      </c>
      <c r="E324" s="14">
        <v>4504.07</v>
      </c>
      <c r="F324" s="16">
        <v>0</v>
      </c>
    </row>
    <row r="325" spans="1:6" x14ac:dyDescent="0.25">
      <c r="A325" s="6" t="s">
        <v>603</v>
      </c>
      <c r="B325" s="6" t="s">
        <v>604</v>
      </c>
      <c r="C325" s="16">
        <v>0</v>
      </c>
      <c r="D325" s="14">
        <v>1903.46</v>
      </c>
      <c r="E325" s="14">
        <v>1903.46</v>
      </c>
      <c r="F325" s="16">
        <v>0</v>
      </c>
    </row>
    <row r="326" spans="1:6" x14ac:dyDescent="0.25">
      <c r="A326" s="6" t="s">
        <v>605</v>
      </c>
      <c r="B326" s="6" t="s">
        <v>606</v>
      </c>
      <c r="C326" s="16">
        <v>0</v>
      </c>
      <c r="D326" s="17">
        <v>33757.24</v>
      </c>
      <c r="E326" s="17">
        <v>33757.24</v>
      </c>
      <c r="F326" s="16">
        <v>0</v>
      </c>
    </row>
    <row r="327" spans="1:6" x14ac:dyDescent="0.25">
      <c r="A327" s="6" t="s">
        <v>607</v>
      </c>
      <c r="B327" s="6" t="s">
        <v>608</v>
      </c>
      <c r="C327" s="16">
        <v>0</v>
      </c>
      <c r="D327" s="18">
        <v>982388.81</v>
      </c>
      <c r="E327" s="18">
        <v>982388.81</v>
      </c>
      <c r="F327" s="16">
        <v>0</v>
      </c>
    </row>
    <row r="328" spans="1:6" x14ac:dyDescent="0.25">
      <c r="A328" s="6" t="s">
        <v>489</v>
      </c>
      <c r="B328" s="6" t="s">
        <v>490</v>
      </c>
      <c r="C328" s="16">
        <v>0</v>
      </c>
      <c r="D328" s="17">
        <v>40329.040000000001</v>
      </c>
      <c r="E328" s="17">
        <v>40329.040000000001</v>
      </c>
      <c r="F328" s="16">
        <v>0</v>
      </c>
    </row>
    <row r="329" spans="1:6" x14ac:dyDescent="0.25">
      <c r="A329" s="6" t="s">
        <v>491</v>
      </c>
      <c r="B329" s="6" t="s">
        <v>492</v>
      </c>
      <c r="C329" s="16">
        <v>0</v>
      </c>
      <c r="D329" s="17">
        <v>65719.460000000006</v>
      </c>
      <c r="E329" s="17">
        <v>65719.460000000006</v>
      </c>
      <c r="F329" s="16">
        <v>0</v>
      </c>
    </row>
    <row r="330" spans="1:6" x14ac:dyDescent="0.25">
      <c r="A330" s="6" t="s">
        <v>469</v>
      </c>
      <c r="B330" s="6" t="s">
        <v>493</v>
      </c>
      <c r="C330" s="16">
        <v>0</v>
      </c>
      <c r="D330" s="21">
        <v>1258740.82</v>
      </c>
      <c r="E330" s="21">
        <v>1258740.82</v>
      </c>
      <c r="F330" s="16">
        <v>0</v>
      </c>
    </row>
    <row r="331" spans="1:6" x14ac:dyDescent="0.25">
      <c r="A331" s="6" t="s">
        <v>494</v>
      </c>
      <c r="B331" s="6" t="s">
        <v>495</v>
      </c>
      <c r="C331" s="2"/>
      <c r="D331" s="2"/>
      <c r="E331" s="2"/>
      <c r="F331" s="2"/>
    </row>
    <row r="332" spans="1:6" x14ac:dyDescent="0.25">
      <c r="A332" s="7" t="s">
        <v>496</v>
      </c>
      <c r="B332" s="6" t="s">
        <v>497</v>
      </c>
      <c r="C332" s="16">
        <v>0</v>
      </c>
      <c r="D332" s="19">
        <v>45.01</v>
      </c>
      <c r="E332" s="19">
        <v>45.01</v>
      </c>
      <c r="F332" s="16">
        <v>0</v>
      </c>
    </row>
    <row r="333" spans="1:6" x14ac:dyDescent="0.25">
      <c r="A333" s="6" t="s">
        <v>498</v>
      </c>
      <c r="B333" s="6" t="s">
        <v>499</v>
      </c>
      <c r="C333" s="16">
        <v>0</v>
      </c>
      <c r="D333" s="15">
        <v>109.72</v>
      </c>
      <c r="E333" s="15">
        <v>109.72</v>
      </c>
      <c r="F333" s="16">
        <v>0</v>
      </c>
    </row>
    <row r="334" spans="1:6" x14ac:dyDescent="0.25">
      <c r="A334" s="6" t="s">
        <v>494</v>
      </c>
      <c r="B334" s="6" t="s">
        <v>500</v>
      </c>
      <c r="C334" s="16">
        <v>0</v>
      </c>
      <c r="D334" s="15">
        <v>154.72999999999999</v>
      </c>
      <c r="E334" s="15">
        <v>154.72999999999999</v>
      </c>
      <c r="F334" s="16">
        <v>0</v>
      </c>
    </row>
    <row r="335" spans="1:6" x14ac:dyDescent="0.25">
      <c r="A335" s="6">
        <v>6.1</v>
      </c>
      <c r="B335" s="6" t="s">
        <v>501</v>
      </c>
      <c r="C335" s="16">
        <v>0</v>
      </c>
      <c r="D335" s="21">
        <v>1659540.67</v>
      </c>
      <c r="E335" s="21">
        <v>1659540.67</v>
      </c>
      <c r="F335" s="16">
        <v>0</v>
      </c>
    </row>
    <row r="336" spans="1:6" x14ac:dyDescent="0.25">
      <c r="A336" s="6">
        <v>6</v>
      </c>
      <c r="B336" s="6" t="s">
        <v>502</v>
      </c>
      <c r="C336" s="16">
        <v>0</v>
      </c>
      <c r="D336" s="21">
        <v>1993669.51</v>
      </c>
      <c r="E336" s="21">
        <v>1993669.51</v>
      </c>
      <c r="F336" s="16">
        <v>0</v>
      </c>
    </row>
    <row r="337" spans="1:6" ht="15.75" thickBot="1" x14ac:dyDescent="0.3">
      <c r="A337" s="7" t="s">
        <v>503</v>
      </c>
      <c r="B337" s="7" t="s">
        <v>503</v>
      </c>
      <c r="C337" s="32">
        <v>84235.13</v>
      </c>
      <c r="D337" s="33">
        <v>53096808.359999999</v>
      </c>
      <c r="E337" s="33">
        <v>53096230.100000001</v>
      </c>
      <c r="F337" s="34">
        <v>169048.52</v>
      </c>
    </row>
    <row r="338" spans="1:6" ht="15.75" thickTop="1" x14ac:dyDescent="0.25">
      <c r="C338"/>
      <c r="D338"/>
      <c r="E338"/>
      <c r="F338"/>
    </row>
    <row r="339" spans="1:6" x14ac:dyDescent="0.25">
      <c r="C339"/>
      <c r="D339"/>
      <c r="E339"/>
      <c r="F339"/>
    </row>
    <row r="340" spans="1:6" x14ac:dyDescent="0.25">
      <c r="C340"/>
      <c r="D340"/>
      <c r="E340"/>
      <c r="F340"/>
    </row>
    <row r="341" spans="1:6" x14ac:dyDescent="0.25">
      <c r="C341"/>
      <c r="D341"/>
      <c r="E341"/>
      <c r="F341"/>
    </row>
    <row r="342" spans="1:6" x14ac:dyDescent="0.25">
      <c r="C342"/>
      <c r="D342"/>
      <c r="E342"/>
      <c r="F342"/>
    </row>
    <row r="343" spans="1:6" x14ac:dyDescent="0.25">
      <c r="C343"/>
      <c r="D343"/>
      <c r="E343"/>
      <c r="F343"/>
    </row>
    <row r="344" spans="1:6" x14ac:dyDescent="0.25">
      <c r="C344"/>
      <c r="D344"/>
      <c r="E344"/>
      <c r="F344"/>
    </row>
    <row r="345" spans="1:6" x14ac:dyDescent="0.25">
      <c r="C345"/>
      <c r="D345"/>
      <c r="E345"/>
      <c r="F345"/>
    </row>
    <row r="346" spans="1:6" x14ac:dyDescent="0.25">
      <c r="C346"/>
      <c r="D346"/>
      <c r="E346"/>
      <c r="F346"/>
    </row>
    <row r="347" spans="1:6" x14ac:dyDescent="0.25">
      <c r="C347"/>
      <c r="D347"/>
      <c r="E347"/>
      <c r="F347"/>
    </row>
    <row r="348" spans="1:6" x14ac:dyDescent="0.25">
      <c r="C348"/>
      <c r="D348"/>
      <c r="E348"/>
      <c r="F348"/>
    </row>
    <row r="349" spans="1:6" x14ac:dyDescent="0.25">
      <c r="C349"/>
      <c r="D349"/>
      <c r="E349"/>
      <c r="F349"/>
    </row>
    <row r="350" spans="1:6" x14ac:dyDescent="0.25">
      <c r="C350"/>
      <c r="D350"/>
      <c r="E350"/>
      <c r="F350"/>
    </row>
    <row r="351" spans="1:6" x14ac:dyDescent="0.25">
      <c r="C351"/>
      <c r="D351"/>
      <c r="E351"/>
      <c r="F351"/>
    </row>
    <row r="352" spans="1:6" x14ac:dyDescent="0.25">
      <c r="C352"/>
      <c r="D352"/>
      <c r="E352"/>
      <c r="F352"/>
    </row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27"/>
  <sheetViews>
    <sheetView workbookViewId="0">
      <selection activeCell="A8" sqref="A8"/>
    </sheetView>
  </sheetViews>
  <sheetFormatPr baseColWidth="10" defaultColWidth="11.42578125" defaultRowHeight="15" x14ac:dyDescent="0.25"/>
  <cols>
    <col min="1" max="1" width="8.28515625" customWidth="1"/>
    <col min="2" max="2" width="38.7109375" customWidth="1"/>
    <col min="3" max="3" width="16.85546875" customWidth="1"/>
    <col min="4" max="4" width="16.42578125" customWidth="1"/>
    <col min="5" max="5" width="17" customWidth="1"/>
    <col min="6" max="6" width="15.5703125" customWidth="1"/>
    <col min="7" max="7" width="12.7109375" customWidth="1"/>
    <col min="8" max="8" width="9.5703125" customWidth="1"/>
    <col min="257" max="257" width="3.5703125" customWidth="1"/>
    <col min="258" max="258" width="38.7109375" customWidth="1"/>
    <col min="259" max="259" width="16.85546875" customWidth="1"/>
    <col min="260" max="260" width="16.42578125" customWidth="1"/>
    <col min="261" max="261" width="17" customWidth="1"/>
    <col min="262" max="262" width="15.5703125" customWidth="1"/>
    <col min="263" max="263" width="12.7109375" customWidth="1"/>
    <col min="264" max="264" width="9.5703125" customWidth="1"/>
    <col min="513" max="513" width="3.5703125" customWidth="1"/>
    <col min="514" max="514" width="38.7109375" customWidth="1"/>
    <col min="515" max="515" width="16.85546875" customWidth="1"/>
    <col min="516" max="516" width="16.42578125" customWidth="1"/>
    <col min="517" max="517" width="17" customWidth="1"/>
    <col min="518" max="518" width="15.5703125" customWidth="1"/>
    <col min="519" max="519" width="12.7109375" customWidth="1"/>
    <col min="520" max="520" width="9.5703125" customWidth="1"/>
    <col min="769" max="769" width="3.5703125" customWidth="1"/>
    <col min="770" max="770" width="38.7109375" customWidth="1"/>
    <col min="771" max="771" width="16.85546875" customWidth="1"/>
    <col min="772" max="772" width="16.42578125" customWidth="1"/>
    <col min="773" max="773" width="17" customWidth="1"/>
    <col min="774" max="774" width="15.5703125" customWidth="1"/>
    <col min="775" max="775" width="12.7109375" customWidth="1"/>
    <col min="776" max="776" width="9.5703125" customWidth="1"/>
    <col min="1025" max="1025" width="3.5703125" customWidth="1"/>
    <col min="1026" max="1026" width="38.7109375" customWidth="1"/>
    <col min="1027" max="1027" width="16.85546875" customWidth="1"/>
    <col min="1028" max="1028" width="16.42578125" customWidth="1"/>
    <col min="1029" max="1029" width="17" customWidth="1"/>
    <col min="1030" max="1030" width="15.5703125" customWidth="1"/>
    <col min="1031" max="1031" width="12.7109375" customWidth="1"/>
    <col min="1032" max="1032" width="9.5703125" customWidth="1"/>
    <col min="1281" max="1281" width="3.5703125" customWidth="1"/>
    <col min="1282" max="1282" width="38.7109375" customWidth="1"/>
    <col min="1283" max="1283" width="16.85546875" customWidth="1"/>
    <col min="1284" max="1284" width="16.42578125" customWidth="1"/>
    <col min="1285" max="1285" width="17" customWidth="1"/>
    <col min="1286" max="1286" width="15.5703125" customWidth="1"/>
    <col min="1287" max="1287" width="12.7109375" customWidth="1"/>
    <col min="1288" max="1288" width="9.5703125" customWidth="1"/>
    <col min="1537" max="1537" width="3.5703125" customWidth="1"/>
    <col min="1538" max="1538" width="38.7109375" customWidth="1"/>
    <col min="1539" max="1539" width="16.85546875" customWidth="1"/>
    <col min="1540" max="1540" width="16.42578125" customWidth="1"/>
    <col min="1541" max="1541" width="17" customWidth="1"/>
    <col min="1542" max="1542" width="15.5703125" customWidth="1"/>
    <col min="1543" max="1543" width="12.7109375" customWidth="1"/>
    <col min="1544" max="1544" width="9.5703125" customWidth="1"/>
    <col min="1793" max="1793" width="3.5703125" customWidth="1"/>
    <col min="1794" max="1794" width="38.7109375" customWidth="1"/>
    <col min="1795" max="1795" width="16.85546875" customWidth="1"/>
    <col min="1796" max="1796" width="16.42578125" customWidth="1"/>
    <col min="1797" max="1797" width="17" customWidth="1"/>
    <col min="1798" max="1798" width="15.5703125" customWidth="1"/>
    <col min="1799" max="1799" width="12.7109375" customWidth="1"/>
    <col min="1800" max="1800" width="9.5703125" customWidth="1"/>
    <col min="2049" max="2049" width="3.5703125" customWidth="1"/>
    <col min="2050" max="2050" width="38.7109375" customWidth="1"/>
    <col min="2051" max="2051" width="16.85546875" customWidth="1"/>
    <col min="2052" max="2052" width="16.42578125" customWidth="1"/>
    <col min="2053" max="2053" width="17" customWidth="1"/>
    <col min="2054" max="2054" width="15.5703125" customWidth="1"/>
    <col min="2055" max="2055" width="12.7109375" customWidth="1"/>
    <col min="2056" max="2056" width="9.5703125" customWidth="1"/>
    <col min="2305" max="2305" width="3.5703125" customWidth="1"/>
    <col min="2306" max="2306" width="38.7109375" customWidth="1"/>
    <col min="2307" max="2307" width="16.85546875" customWidth="1"/>
    <col min="2308" max="2308" width="16.42578125" customWidth="1"/>
    <col min="2309" max="2309" width="17" customWidth="1"/>
    <col min="2310" max="2310" width="15.5703125" customWidth="1"/>
    <col min="2311" max="2311" width="12.7109375" customWidth="1"/>
    <col min="2312" max="2312" width="9.5703125" customWidth="1"/>
    <col min="2561" max="2561" width="3.5703125" customWidth="1"/>
    <col min="2562" max="2562" width="38.7109375" customWidth="1"/>
    <col min="2563" max="2563" width="16.85546875" customWidth="1"/>
    <col min="2564" max="2564" width="16.42578125" customWidth="1"/>
    <col min="2565" max="2565" width="17" customWidth="1"/>
    <col min="2566" max="2566" width="15.5703125" customWidth="1"/>
    <col min="2567" max="2567" width="12.7109375" customWidth="1"/>
    <col min="2568" max="2568" width="9.5703125" customWidth="1"/>
    <col min="2817" max="2817" width="3.5703125" customWidth="1"/>
    <col min="2818" max="2818" width="38.7109375" customWidth="1"/>
    <col min="2819" max="2819" width="16.85546875" customWidth="1"/>
    <col min="2820" max="2820" width="16.42578125" customWidth="1"/>
    <col min="2821" max="2821" width="17" customWidth="1"/>
    <col min="2822" max="2822" width="15.5703125" customWidth="1"/>
    <col min="2823" max="2823" width="12.7109375" customWidth="1"/>
    <col min="2824" max="2824" width="9.5703125" customWidth="1"/>
    <col min="3073" max="3073" width="3.5703125" customWidth="1"/>
    <col min="3074" max="3074" width="38.7109375" customWidth="1"/>
    <col min="3075" max="3075" width="16.85546875" customWidth="1"/>
    <col min="3076" max="3076" width="16.42578125" customWidth="1"/>
    <col min="3077" max="3077" width="17" customWidth="1"/>
    <col min="3078" max="3078" width="15.5703125" customWidth="1"/>
    <col min="3079" max="3079" width="12.7109375" customWidth="1"/>
    <col min="3080" max="3080" width="9.5703125" customWidth="1"/>
    <col min="3329" max="3329" width="3.5703125" customWidth="1"/>
    <col min="3330" max="3330" width="38.7109375" customWidth="1"/>
    <col min="3331" max="3331" width="16.85546875" customWidth="1"/>
    <col min="3332" max="3332" width="16.42578125" customWidth="1"/>
    <col min="3333" max="3333" width="17" customWidth="1"/>
    <col min="3334" max="3334" width="15.5703125" customWidth="1"/>
    <col min="3335" max="3335" width="12.7109375" customWidth="1"/>
    <col min="3336" max="3336" width="9.5703125" customWidth="1"/>
    <col min="3585" max="3585" width="3.5703125" customWidth="1"/>
    <col min="3586" max="3586" width="38.7109375" customWidth="1"/>
    <col min="3587" max="3587" width="16.85546875" customWidth="1"/>
    <col min="3588" max="3588" width="16.42578125" customWidth="1"/>
    <col min="3589" max="3589" width="17" customWidth="1"/>
    <col min="3590" max="3590" width="15.5703125" customWidth="1"/>
    <col min="3591" max="3591" width="12.7109375" customWidth="1"/>
    <col min="3592" max="3592" width="9.5703125" customWidth="1"/>
    <col min="3841" max="3841" width="3.5703125" customWidth="1"/>
    <col min="3842" max="3842" width="38.7109375" customWidth="1"/>
    <col min="3843" max="3843" width="16.85546875" customWidth="1"/>
    <col min="3844" max="3844" width="16.42578125" customWidth="1"/>
    <col min="3845" max="3845" width="17" customWidth="1"/>
    <col min="3846" max="3846" width="15.5703125" customWidth="1"/>
    <col min="3847" max="3847" width="12.7109375" customWidth="1"/>
    <col min="3848" max="3848" width="9.5703125" customWidth="1"/>
    <col min="4097" max="4097" width="3.5703125" customWidth="1"/>
    <col min="4098" max="4098" width="38.7109375" customWidth="1"/>
    <col min="4099" max="4099" width="16.85546875" customWidth="1"/>
    <col min="4100" max="4100" width="16.42578125" customWidth="1"/>
    <col min="4101" max="4101" width="17" customWidth="1"/>
    <col min="4102" max="4102" width="15.5703125" customWidth="1"/>
    <col min="4103" max="4103" width="12.7109375" customWidth="1"/>
    <col min="4104" max="4104" width="9.5703125" customWidth="1"/>
    <col min="4353" max="4353" width="3.5703125" customWidth="1"/>
    <col min="4354" max="4354" width="38.7109375" customWidth="1"/>
    <col min="4355" max="4355" width="16.85546875" customWidth="1"/>
    <col min="4356" max="4356" width="16.42578125" customWidth="1"/>
    <col min="4357" max="4357" width="17" customWidth="1"/>
    <col min="4358" max="4358" width="15.5703125" customWidth="1"/>
    <col min="4359" max="4359" width="12.7109375" customWidth="1"/>
    <col min="4360" max="4360" width="9.5703125" customWidth="1"/>
    <col min="4609" max="4609" width="3.5703125" customWidth="1"/>
    <col min="4610" max="4610" width="38.7109375" customWidth="1"/>
    <col min="4611" max="4611" width="16.85546875" customWidth="1"/>
    <col min="4612" max="4612" width="16.42578125" customWidth="1"/>
    <col min="4613" max="4613" width="17" customWidth="1"/>
    <col min="4614" max="4614" width="15.5703125" customWidth="1"/>
    <col min="4615" max="4615" width="12.7109375" customWidth="1"/>
    <col min="4616" max="4616" width="9.5703125" customWidth="1"/>
    <col min="4865" max="4865" width="3.5703125" customWidth="1"/>
    <col min="4866" max="4866" width="38.7109375" customWidth="1"/>
    <col min="4867" max="4867" width="16.85546875" customWidth="1"/>
    <col min="4868" max="4868" width="16.42578125" customWidth="1"/>
    <col min="4869" max="4869" width="17" customWidth="1"/>
    <col min="4870" max="4870" width="15.5703125" customWidth="1"/>
    <col min="4871" max="4871" width="12.7109375" customWidth="1"/>
    <col min="4872" max="4872" width="9.5703125" customWidth="1"/>
    <col min="5121" max="5121" width="3.5703125" customWidth="1"/>
    <col min="5122" max="5122" width="38.7109375" customWidth="1"/>
    <col min="5123" max="5123" width="16.85546875" customWidth="1"/>
    <col min="5124" max="5124" width="16.42578125" customWidth="1"/>
    <col min="5125" max="5125" width="17" customWidth="1"/>
    <col min="5126" max="5126" width="15.5703125" customWidth="1"/>
    <col min="5127" max="5127" width="12.7109375" customWidth="1"/>
    <col min="5128" max="5128" width="9.5703125" customWidth="1"/>
    <col min="5377" max="5377" width="3.5703125" customWidth="1"/>
    <col min="5378" max="5378" width="38.7109375" customWidth="1"/>
    <col min="5379" max="5379" width="16.85546875" customWidth="1"/>
    <col min="5380" max="5380" width="16.42578125" customWidth="1"/>
    <col min="5381" max="5381" width="17" customWidth="1"/>
    <col min="5382" max="5382" width="15.5703125" customWidth="1"/>
    <col min="5383" max="5383" width="12.7109375" customWidth="1"/>
    <col min="5384" max="5384" width="9.5703125" customWidth="1"/>
    <col min="5633" max="5633" width="3.5703125" customWidth="1"/>
    <col min="5634" max="5634" width="38.7109375" customWidth="1"/>
    <col min="5635" max="5635" width="16.85546875" customWidth="1"/>
    <col min="5636" max="5636" width="16.42578125" customWidth="1"/>
    <col min="5637" max="5637" width="17" customWidth="1"/>
    <col min="5638" max="5638" width="15.5703125" customWidth="1"/>
    <col min="5639" max="5639" width="12.7109375" customWidth="1"/>
    <col min="5640" max="5640" width="9.5703125" customWidth="1"/>
    <col min="5889" max="5889" width="3.5703125" customWidth="1"/>
    <col min="5890" max="5890" width="38.7109375" customWidth="1"/>
    <col min="5891" max="5891" width="16.85546875" customWidth="1"/>
    <col min="5892" max="5892" width="16.42578125" customWidth="1"/>
    <col min="5893" max="5893" width="17" customWidth="1"/>
    <col min="5894" max="5894" width="15.5703125" customWidth="1"/>
    <col min="5895" max="5895" width="12.7109375" customWidth="1"/>
    <col min="5896" max="5896" width="9.5703125" customWidth="1"/>
    <col min="6145" max="6145" width="3.5703125" customWidth="1"/>
    <col min="6146" max="6146" width="38.7109375" customWidth="1"/>
    <col min="6147" max="6147" width="16.85546875" customWidth="1"/>
    <col min="6148" max="6148" width="16.42578125" customWidth="1"/>
    <col min="6149" max="6149" width="17" customWidth="1"/>
    <col min="6150" max="6150" width="15.5703125" customWidth="1"/>
    <col min="6151" max="6151" width="12.7109375" customWidth="1"/>
    <col min="6152" max="6152" width="9.5703125" customWidth="1"/>
    <col min="6401" max="6401" width="3.5703125" customWidth="1"/>
    <col min="6402" max="6402" width="38.7109375" customWidth="1"/>
    <col min="6403" max="6403" width="16.85546875" customWidth="1"/>
    <col min="6404" max="6404" width="16.42578125" customWidth="1"/>
    <col min="6405" max="6405" width="17" customWidth="1"/>
    <col min="6406" max="6406" width="15.5703125" customWidth="1"/>
    <col min="6407" max="6407" width="12.7109375" customWidth="1"/>
    <col min="6408" max="6408" width="9.5703125" customWidth="1"/>
    <col min="6657" max="6657" width="3.5703125" customWidth="1"/>
    <col min="6658" max="6658" width="38.7109375" customWidth="1"/>
    <col min="6659" max="6659" width="16.85546875" customWidth="1"/>
    <col min="6660" max="6660" width="16.42578125" customWidth="1"/>
    <col min="6661" max="6661" width="17" customWidth="1"/>
    <col min="6662" max="6662" width="15.5703125" customWidth="1"/>
    <col min="6663" max="6663" width="12.7109375" customWidth="1"/>
    <col min="6664" max="6664" width="9.5703125" customWidth="1"/>
    <col min="6913" max="6913" width="3.5703125" customWidth="1"/>
    <col min="6914" max="6914" width="38.7109375" customWidth="1"/>
    <col min="6915" max="6915" width="16.85546875" customWidth="1"/>
    <col min="6916" max="6916" width="16.42578125" customWidth="1"/>
    <col min="6917" max="6917" width="17" customWidth="1"/>
    <col min="6918" max="6918" width="15.5703125" customWidth="1"/>
    <col min="6919" max="6919" width="12.7109375" customWidth="1"/>
    <col min="6920" max="6920" width="9.5703125" customWidth="1"/>
    <col min="7169" max="7169" width="3.5703125" customWidth="1"/>
    <col min="7170" max="7170" width="38.7109375" customWidth="1"/>
    <col min="7171" max="7171" width="16.85546875" customWidth="1"/>
    <col min="7172" max="7172" width="16.42578125" customWidth="1"/>
    <col min="7173" max="7173" width="17" customWidth="1"/>
    <col min="7174" max="7174" width="15.5703125" customWidth="1"/>
    <col min="7175" max="7175" width="12.7109375" customWidth="1"/>
    <col min="7176" max="7176" width="9.5703125" customWidth="1"/>
    <col min="7425" max="7425" width="3.5703125" customWidth="1"/>
    <col min="7426" max="7426" width="38.7109375" customWidth="1"/>
    <col min="7427" max="7427" width="16.85546875" customWidth="1"/>
    <col min="7428" max="7428" width="16.42578125" customWidth="1"/>
    <col min="7429" max="7429" width="17" customWidth="1"/>
    <col min="7430" max="7430" width="15.5703125" customWidth="1"/>
    <col min="7431" max="7431" width="12.7109375" customWidth="1"/>
    <col min="7432" max="7432" width="9.5703125" customWidth="1"/>
    <col min="7681" max="7681" width="3.5703125" customWidth="1"/>
    <col min="7682" max="7682" width="38.7109375" customWidth="1"/>
    <col min="7683" max="7683" width="16.85546875" customWidth="1"/>
    <col min="7684" max="7684" width="16.42578125" customWidth="1"/>
    <col min="7685" max="7685" width="17" customWidth="1"/>
    <col min="7686" max="7686" width="15.5703125" customWidth="1"/>
    <col min="7687" max="7687" width="12.7109375" customWidth="1"/>
    <col min="7688" max="7688" width="9.5703125" customWidth="1"/>
    <col min="7937" max="7937" width="3.5703125" customWidth="1"/>
    <col min="7938" max="7938" width="38.7109375" customWidth="1"/>
    <col min="7939" max="7939" width="16.85546875" customWidth="1"/>
    <col min="7940" max="7940" width="16.42578125" customWidth="1"/>
    <col min="7941" max="7941" width="17" customWidth="1"/>
    <col min="7942" max="7942" width="15.5703125" customWidth="1"/>
    <col min="7943" max="7943" width="12.7109375" customWidth="1"/>
    <col min="7944" max="7944" width="9.5703125" customWidth="1"/>
    <col min="8193" max="8193" width="3.5703125" customWidth="1"/>
    <col min="8194" max="8194" width="38.7109375" customWidth="1"/>
    <col min="8195" max="8195" width="16.85546875" customWidth="1"/>
    <col min="8196" max="8196" width="16.42578125" customWidth="1"/>
    <col min="8197" max="8197" width="17" customWidth="1"/>
    <col min="8198" max="8198" width="15.5703125" customWidth="1"/>
    <col min="8199" max="8199" width="12.7109375" customWidth="1"/>
    <col min="8200" max="8200" width="9.5703125" customWidth="1"/>
    <col min="8449" max="8449" width="3.5703125" customWidth="1"/>
    <col min="8450" max="8450" width="38.7109375" customWidth="1"/>
    <col min="8451" max="8451" width="16.85546875" customWidth="1"/>
    <col min="8452" max="8452" width="16.42578125" customWidth="1"/>
    <col min="8453" max="8453" width="17" customWidth="1"/>
    <col min="8454" max="8454" width="15.5703125" customWidth="1"/>
    <col min="8455" max="8455" width="12.7109375" customWidth="1"/>
    <col min="8456" max="8456" width="9.5703125" customWidth="1"/>
    <col min="8705" max="8705" width="3.5703125" customWidth="1"/>
    <col min="8706" max="8706" width="38.7109375" customWidth="1"/>
    <col min="8707" max="8707" width="16.85546875" customWidth="1"/>
    <col min="8708" max="8708" width="16.42578125" customWidth="1"/>
    <col min="8709" max="8709" width="17" customWidth="1"/>
    <col min="8710" max="8710" width="15.5703125" customWidth="1"/>
    <col min="8711" max="8711" width="12.7109375" customWidth="1"/>
    <col min="8712" max="8712" width="9.5703125" customWidth="1"/>
    <col min="8961" max="8961" width="3.5703125" customWidth="1"/>
    <col min="8962" max="8962" width="38.7109375" customWidth="1"/>
    <col min="8963" max="8963" width="16.85546875" customWidth="1"/>
    <col min="8964" max="8964" width="16.42578125" customWidth="1"/>
    <col min="8965" max="8965" width="17" customWidth="1"/>
    <col min="8966" max="8966" width="15.5703125" customWidth="1"/>
    <col min="8967" max="8967" width="12.7109375" customWidth="1"/>
    <col min="8968" max="8968" width="9.5703125" customWidth="1"/>
    <col min="9217" max="9217" width="3.5703125" customWidth="1"/>
    <col min="9218" max="9218" width="38.7109375" customWidth="1"/>
    <col min="9219" max="9219" width="16.85546875" customWidth="1"/>
    <col min="9220" max="9220" width="16.42578125" customWidth="1"/>
    <col min="9221" max="9221" width="17" customWidth="1"/>
    <col min="9222" max="9222" width="15.5703125" customWidth="1"/>
    <col min="9223" max="9223" width="12.7109375" customWidth="1"/>
    <col min="9224" max="9224" width="9.5703125" customWidth="1"/>
    <col min="9473" max="9473" width="3.5703125" customWidth="1"/>
    <col min="9474" max="9474" width="38.7109375" customWidth="1"/>
    <col min="9475" max="9475" width="16.85546875" customWidth="1"/>
    <col min="9476" max="9476" width="16.42578125" customWidth="1"/>
    <col min="9477" max="9477" width="17" customWidth="1"/>
    <col min="9478" max="9478" width="15.5703125" customWidth="1"/>
    <col min="9479" max="9479" width="12.7109375" customWidth="1"/>
    <col min="9480" max="9480" width="9.5703125" customWidth="1"/>
    <col min="9729" max="9729" width="3.5703125" customWidth="1"/>
    <col min="9730" max="9730" width="38.7109375" customWidth="1"/>
    <col min="9731" max="9731" width="16.85546875" customWidth="1"/>
    <col min="9732" max="9732" width="16.42578125" customWidth="1"/>
    <col min="9733" max="9733" width="17" customWidth="1"/>
    <col min="9734" max="9734" width="15.5703125" customWidth="1"/>
    <col min="9735" max="9735" width="12.7109375" customWidth="1"/>
    <col min="9736" max="9736" width="9.5703125" customWidth="1"/>
    <col min="9985" max="9985" width="3.5703125" customWidth="1"/>
    <col min="9986" max="9986" width="38.7109375" customWidth="1"/>
    <col min="9987" max="9987" width="16.85546875" customWidth="1"/>
    <col min="9988" max="9988" width="16.42578125" customWidth="1"/>
    <col min="9989" max="9989" width="17" customWidth="1"/>
    <col min="9990" max="9990" width="15.5703125" customWidth="1"/>
    <col min="9991" max="9991" width="12.7109375" customWidth="1"/>
    <col min="9992" max="9992" width="9.5703125" customWidth="1"/>
    <col min="10241" max="10241" width="3.5703125" customWidth="1"/>
    <col min="10242" max="10242" width="38.7109375" customWidth="1"/>
    <col min="10243" max="10243" width="16.85546875" customWidth="1"/>
    <col min="10244" max="10244" width="16.42578125" customWidth="1"/>
    <col min="10245" max="10245" width="17" customWidth="1"/>
    <col min="10246" max="10246" width="15.5703125" customWidth="1"/>
    <col min="10247" max="10247" width="12.7109375" customWidth="1"/>
    <col min="10248" max="10248" width="9.5703125" customWidth="1"/>
    <col min="10497" max="10497" width="3.5703125" customWidth="1"/>
    <col min="10498" max="10498" width="38.7109375" customWidth="1"/>
    <col min="10499" max="10499" width="16.85546875" customWidth="1"/>
    <col min="10500" max="10500" width="16.42578125" customWidth="1"/>
    <col min="10501" max="10501" width="17" customWidth="1"/>
    <col min="10502" max="10502" width="15.5703125" customWidth="1"/>
    <col min="10503" max="10503" width="12.7109375" customWidth="1"/>
    <col min="10504" max="10504" width="9.5703125" customWidth="1"/>
    <col min="10753" max="10753" width="3.5703125" customWidth="1"/>
    <col min="10754" max="10754" width="38.7109375" customWidth="1"/>
    <col min="10755" max="10755" width="16.85546875" customWidth="1"/>
    <col min="10756" max="10756" width="16.42578125" customWidth="1"/>
    <col min="10757" max="10757" width="17" customWidth="1"/>
    <col min="10758" max="10758" width="15.5703125" customWidth="1"/>
    <col min="10759" max="10759" width="12.7109375" customWidth="1"/>
    <col min="10760" max="10760" width="9.5703125" customWidth="1"/>
    <col min="11009" max="11009" width="3.5703125" customWidth="1"/>
    <col min="11010" max="11010" width="38.7109375" customWidth="1"/>
    <col min="11011" max="11011" width="16.85546875" customWidth="1"/>
    <col min="11012" max="11012" width="16.42578125" customWidth="1"/>
    <col min="11013" max="11013" width="17" customWidth="1"/>
    <col min="11014" max="11014" width="15.5703125" customWidth="1"/>
    <col min="11015" max="11015" width="12.7109375" customWidth="1"/>
    <col min="11016" max="11016" width="9.5703125" customWidth="1"/>
    <col min="11265" max="11265" width="3.5703125" customWidth="1"/>
    <col min="11266" max="11266" width="38.7109375" customWidth="1"/>
    <col min="11267" max="11267" width="16.85546875" customWidth="1"/>
    <col min="11268" max="11268" width="16.42578125" customWidth="1"/>
    <col min="11269" max="11269" width="17" customWidth="1"/>
    <col min="11270" max="11270" width="15.5703125" customWidth="1"/>
    <col min="11271" max="11271" width="12.7109375" customWidth="1"/>
    <col min="11272" max="11272" width="9.5703125" customWidth="1"/>
    <col min="11521" max="11521" width="3.5703125" customWidth="1"/>
    <col min="11522" max="11522" width="38.7109375" customWidth="1"/>
    <col min="11523" max="11523" width="16.85546875" customWidth="1"/>
    <col min="11524" max="11524" width="16.42578125" customWidth="1"/>
    <col min="11525" max="11525" width="17" customWidth="1"/>
    <col min="11526" max="11526" width="15.5703125" customWidth="1"/>
    <col min="11527" max="11527" width="12.7109375" customWidth="1"/>
    <col min="11528" max="11528" width="9.5703125" customWidth="1"/>
    <col min="11777" max="11777" width="3.5703125" customWidth="1"/>
    <col min="11778" max="11778" width="38.7109375" customWidth="1"/>
    <col min="11779" max="11779" width="16.85546875" customWidth="1"/>
    <col min="11780" max="11780" width="16.42578125" customWidth="1"/>
    <col min="11781" max="11781" width="17" customWidth="1"/>
    <col min="11782" max="11782" width="15.5703125" customWidth="1"/>
    <col min="11783" max="11783" width="12.7109375" customWidth="1"/>
    <col min="11784" max="11784" width="9.5703125" customWidth="1"/>
    <col min="12033" max="12033" width="3.5703125" customWidth="1"/>
    <col min="12034" max="12034" width="38.7109375" customWidth="1"/>
    <col min="12035" max="12035" width="16.85546875" customWidth="1"/>
    <col min="12036" max="12036" width="16.42578125" customWidth="1"/>
    <col min="12037" max="12037" width="17" customWidth="1"/>
    <col min="12038" max="12038" width="15.5703125" customWidth="1"/>
    <col min="12039" max="12039" width="12.7109375" customWidth="1"/>
    <col min="12040" max="12040" width="9.5703125" customWidth="1"/>
    <col min="12289" max="12289" width="3.5703125" customWidth="1"/>
    <col min="12290" max="12290" width="38.7109375" customWidth="1"/>
    <col min="12291" max="12291" width="16.85546875" customWidth="1"/>
    <col min="12292" max="12292" width="16.42578125" customWidth="1"/>
    <col min="12293" max="12293" width="17" customWidth="1"/>
    <col min="12294" max="12294" width="15.5703125" customWidth="1"/>
    <col min="12295" max="12295" width="12.7109375" customWidth="1"/>
    <col min="12296" max="12296" width="9.5703125" customWidth="1"/>
    <col min="12545" max="12545" width="3.5703125" customWidth="1"/>
    <col min="12546" max="12546" width="38.7109375" customWidth="1"/>
    <col min="12547" max="12547" width="16.85546875" customWidth="1"/>
    <col min="12548" max="12548" width="16.42578125" customWidth="1"/>
    <col min="12549" max="12549" width="17" customWidth="1"/>
    <col min="12550" max="12550" width="15.5703125" customWidth="1"/>
    <col min="12551" max="12551" width="12.7109375" customWidth="1"/>
    <col min="12552" max="12552" width="9.5703125" customWidth="1"/>
    <col min="12801" max="12801" width="3.5703125" customWidth="1"/>
    <col min="12802" max="12802" width="38.7109375" customWidth="1"/>
    <col min="12803" max="12803" width="16.85546875" customWidth="1"/>
    <col min="12804" max="12804" width="16.42578125" customWidth="1"/>
    <col min="12805" max="12805" width="17" customWidth="1"/>
    <col min="12806" max="12806" width="15.5703125" customWidth="1"/>
    <col min="12807" max="12807" width="12.7109375" customWidth="1"/>
    <col min="12808" max="12808" width="9.5703125" customWidth="1"/>
    <col min="13057" max="13057" width="3.5703125" customWidth="1"/>
    <col min="13058" max="13058" width="38.7109375" customWidth="1"/>
    <col min="13059" max="13059" width="16.85546875" customWidth="1"/>
    <col min="13060" max="13060" width="16.42578125" customWidth="1"/>
    <col min="13061" max="13061" width="17" customWidth="1"/>
    <col min="13062" max="13062" width="15.5703125" customWidth="1"/>
    <col min="13063" max="13063" width="12.7109375" customWidth="1"/>
    <col min="13064" max="13064" width="9.5703125" customWidth="1"/>
    <col min="13313" max="13313" width="3.5703125" customWidth="1"/>
    <col min="13314" max="13314" width="38.7109375" customWidth="1"/>
    <col min="13315" max="13315" width="16.85546875" customWidth="1"/>
    <col min="13316" max="13316" width="16.42578125" customWidth="1"/>
    <col min="13317" max="13317" width="17" customWidth="1"/>
    <col min="13318" max="13318" width="15.5703125" customWidth="1"/>
    <col min="13319" max="13319" width="12.7109375" customWidth="1"/>
    <col min="13320" max="13320" width="9.5703125" customWidth="1"/>
    <col min="13569" max="13569" width="3.5703125" customWidth="1"/>
    <col min="13570" max="13570" width="38.7109375" customWidth="1"/>
    <col min="13571" max="13571" width="16.85546875" customWidth="1"/>
    <col min="13572" max="13572" width="16.42578125" customWidth="1"/>
    <col min="13573" max="13573" width="17" customWidth="1"/>
    <col min="13574" max="13574" width="15.5703125" customWidth="1"/>
    <col min="13575" max="13575" width="12.7109375" customWidth="1"/>
    <col min="13576" max="13576" width="9.5703125" customWidth="1"/>
    <col min="13825" max="13825" width="3.5703125" customWidth="1"/>
    <col min="13826" max="13826" width="38.7109375" customWidth="1"/>
    <col min="13827" max="13827" width="16.85546875" customWidth="1"/>
    <col min="13828" max="13828" width="16.42578125" customWidth="1"/>
    <col min="13829" max="13829" width="17" customWidth="1"/>
    <col min="13830" max="13830" width="15.5703125" customWidth="1"/>
    <col min="13831" max="13831" width="12.7109375" customWidth="1"/>
    <col min="13832" max="13832" width="9.5703125" customWidth="1"/>
    <col min="14081" max="14081" width="3.5703125" customWidth="1"/>
    <col min="14082" max="14082" width="38.7109375" customWidth="1"/>
    <col min="14083" max="14083" width="16.85546875" customWidth="1"/>
    <col min="14084" max="14084" width="16.42578125" customWidth="1"/>
    <col min="14085" max="14085" width="17" customWidth="1"/>
    <col min="14086" max="14086" width="15.5703125" customWidth="1"/>
    <col min="14087" max="14087" width="12.7109375" customWidth="1"/>
    <col min="14088" max="14088" width="9.5703125" customWidth="1"/>
    <col min="14337" max="14337" width="3.5703125" customWidth="1"/>
    <col min="14338" max="14338" width="38.7109375" customWidth="1"/>
    <col min="14339" max="14339" width="16.85546875" customWidth="1"/>
    <col min="14340" max="14340" width="16.42578125" customWidth="1"/>
    <col min="14341" max="14341" width="17" customWidth="1"/>
    <col min="14342" max="14342" width="15.5703125" customWidth="1"/>
    <col min="14343" max="14343" width="12.7109375" customWidth="1"/>
    <col min="14344" max="14344" width="9.5703125" customWidth="1"/>
    <col min="14593" max="14593" width="3.5703125" customWidth="1"/>
    <col min="14594" max="14594" width="38.7109375" customWidth="1"/>
    <col min="14595" max="14595" width="16.85546875" customWidth="1"/>
    <col min="14596" max="14596" width="16.42578125" customWidth="1"/>
    <col min="14597" max="14597" width="17" customWidth="1"/>
    <col min="14598" max="14598" width="15.5703125" customWidth="1"/>
    <col min="14599" max="14599" width="12.7109375" customWidth="1"/>
    <col min="14600" max="14600" width="9.5703125" customWidth="1"/>
    <col min="14849" max="14849" width="3.5703125" customWidth="1"/>
    <col min="14850" max="14850" width="38.7109375" customWidth="1"/>
    <col min="14851" max="14851" width="16.85546875" customWidth="1"/>
    <col min="14852" max="14852" width="16.42578125" customWidth="1"/>
    <col min="14853" max="14853" width="17" customWidth="1"/>
    <col min="14854" max="14854" width="15.5703125" customWidth="1"/>
    <col min="14855" max="14855" width="12.7109375" customWidth="1"/>
    <col min="14856" max="14856" width="9.5703125" customWidth="1"/>
    <col min="15105" max="15105" width="3.5703125" customWidth="1"/>
    <col min="15106" max="15106" width="38.7109375" customWidth="1"/>
    <col min="15107" max="15107" width="16.85546875" customWidth="1"/>
    <col min="15108" max="15108" width="16.42578125" customWidth="1"/>
    <col min="15109" max="15109" width="17" customWidth="1"/>
    <col min="15110" max="15110" width="15.5703125" customWidth="1"/>
    <col min="15111" max="15111" width="12.7109375" customWidth="1"/>
    <col min="15112" max="15112" width="9.5703125" customWidth="1"/>
    <col min="15361" max="15361" width="3.5703125" customWidth="1"/>
    <col min="15362" max="15362" width="38.7109375" customWidth="1"/>
    <col min="15363" max="15363" width="16.85546875" customWidth="1"/>
    <col min="15364" max="15364" width="16.42578125" customWidth="1"/>
    <col min="15365" max="15365" width="17" customWidth="1"/>
    <col min="15366" max="15366" width="15.5703125" customWidth="1"/>
    <col min="15367" max="15367" width="12.7109375" customWidth="1"/>
    <col min="15368" max="15368" width="9.5703125" customWidth="1"/>
    <col min="15617" max="15617" width="3.5703125" customWidth="1"/>
    <col min="15618" max="15618" width="38.7109375" customWidth="1"/>
    <col min="15619" max="15619" width="16.85546875" customWidth="1"/>
    <col min="15620" max="15620" width="16.42578125" customWidth="1"/>
    <col min="15621" max="15621" width="17" customWidth="1"/>
    <col min="15622" max="15622" width="15.5703125" customWidth="1"/>
    <col min="15623" max="15623" width="12.7109375" customWidth="1"/>
    <col min="15624" max="15624" width="9.5703125" customWidth="1"/>
    <col min="15873" max="15873" width="3.5703125" customWidth="1"/>
    <col min="15874" max="15874" width="38.7109375" customWidth="1"/>
    <col min="15875" max="15875" width="16.85546875" customWidth="1"/>
    <col min="15876" max="15876" width="16.42578125" customWidth="1"/>
    <col min="15877" max="15877" width="17" customWidth="1"/>
    <col min="15878" max="15878" width="15.5703125" customWidth="1"/>
    <col min="15879" max="15879" width="12.7109375" customWidth="1"/>
    <col min="15880" max="15880" width="9.5703125" customWidth="1"/>
    <col min="16129" max="16129" width="3.5703125" customWidth="1"/>
    <col min="16130" max="16130" width="38.7109375" customWidth="1"/>
    <col min="16131" max="16131" width="16.85546875" customWidth="1"/>
    <col min="16132" max="16132" width="16.42578125" customWidth="1"/>
    <col min="16133" max="16133" width="17" customWidth="1"/>
    <col min="16134" max="16134" width="15.5703125" customWidth="1"/>
    <col min="16135" max="16135" width="12.7109375" customWidth="1"/>
    <col min="16136" max="16136" width="9.5703125" customWidth="1"/>
  </cols>
  <sheetData>
    <row r="1" spans="1:5" ht="17.850000000000001" customHeight="1" x14ac:dyDescent="0.25">
      <c r="A1" s="2"/>
      <c r="B1" s="2"/>
      <c r="C1" s="2"/>
      <c r="D1" s="9" t="s">
        <v>1</v>
      </c>
      <c r="E1" s="2"/>
    </row>
    <row r="2" spans="1:5" ht="10.9" customHeight="1" x14ac:dyDescent="0.25">
      <c r="A2" s="2"/>
      <c r="B2" s="2"/>
      <c r="C2" s="2"/>
      <c r="D2" s="9" t="s">
        <v>3</v>
      </c>
      <c r="E2" s="2"/>
    </row>
    <row r="3" spans="1:5" ht="17.850000000000001" customHeight="1" x14ac:dyDescent="0.25">
      <c r="A3" s="2"/>
      <c r="B3" s="2"/>
      <c r="C3" s="2"/>
      <c r="D3" s="11" t="s">
        <v>609</v>
      </c>
      <c r="E3" s="2"/>
    </row>
    <row r="4" spans="1:5" ht="13.9" customHeight="1" x14ac:dyDescent="0.25">
      <c r="A4" s="2"/>
      <c r="B4" s="2"/>
      <c r="C4" s="2"/>
      <c r="D4" s="12" t="s">
        <v>610</v>
      </c>
      <c r="E4" s="2"/>
    </row>
    <row r="5" spans="1:5" ht="12" customHeight="1" x14ac:dyDescent="0.25">
      <c r="A5" s="2"/>
      <c r="B5" s="2"/>
      <c r="C5" s="2"/>
      <c r="D5" s="35" t="s">
        <v>611</v>
      </c>
      <c r="E5" s="2"/>
    </row>
    <row r="6" spans="1:5" ht="12.95" customHeight="1" x14ac:dyDescent="0.25">
      <c r="A6" s="2"/>
      <c r="B6" s="2"/>
      <c r="C6" s="2"/>
      <c r="D6" s="36" t="s">
        <v>612</v>
      </c>
      <c r="E6" s="36" t="s">
        <v>613</v>
      </c>
    </row>
    <row r="7" spans="1:5" ht="10.5" customHeight="1" x14ac:dyDescent="0.25">
      <c r="A7" s="2"/>
      <c r="B7" s="2"/>
      <c r="C7" s="2"/>
      <c r="D7" s="36" t="s">
        <v>614</v>
      </c>
      <c r="E7" s="36" t="s">
        <v>615</v>
      </c>
    </row>
    <row r="8" spans="1:5" ht="10.5" customHeight="1" x14ac:dyDescent="0.25">
      <c r="A8" s="2"/>
      <c r="B8" s="2"/>
      <c r="C8" s="37" t="s">
        <v>616</v>
      </c>
      <c r="D8" s="2"/>
      <c r="E8" s="2"/>
    </row>
    <row r="9" spans="1:5" ht="10.5" customHeight="1" x14ac:dyDescent="0.25">
      <c r="A9" s="3">
        <v>4</v>
      </c>
      <c r="B9" s="3" t="s">
        <v>290</v>
      </c>
      <c r="C9" s="2"/>
      <c r="D9" s="2"/>
      <c r="E9" s="2"/>
    </row>
    <row r="10" spans="1:5" ht="10.9" customHeight="1" x14ac:dyDescent="0.25">
      <c r="A10" s="3">
        <v>4.01</v>
      </c>
      <c r="B10" s="3" t="s">
        <v>291</v>
      </c>
      <c r="C10" s="2"/>
      <c r="D10" s="2"/>
      <c r="E10" s="2"/>
    </row>
    <row r="11" spans="1:5" ht="10.9" customHeight="1" x14ac:dyDescent="0.25">
      <c r="A11" s="3" t="s">
        <v>292</v>
      </c>
      <c r="B11" s="3" t="s">
        <v>293</v>
      </c>
      <c r="C11" s="2"/>
      <c r="D11" s="2"/>
      <c r="E11" s="2"/>
    </row>
    <row r="12" spans="1:5" ht="10.9" customHeight="1" x14ac:dyDescent="0.25">
      <c r="A12" s="3" t="s">
        <v>294</v>
      </c>
      <c r="B12" s="3" t="s">
        <v>295</v>
      </c>
      <c r="C12" s="2"/>
      <c r="D12" s="38">
        <v>7140.84</v>
      </c>
      <c r="E12" s="39">
        <v>1388051.83</v>
      </c>
    </row>
    <row r="13" spans="1:5" ht="10.9" customHeight="1" x14ac:dyDescent="0.25">
      <c r="A13" s="3" t="s">
        <v>296</v>
      </c>
      <c r="B13" s="3" t="s">
        <v>297</v>
      </c>
      <c r="C13" s="2"/>
      <c r="D13" s="40">
        <v>450518.5</v>
      </c>
      <c r="E13" s="39">
        <v>5210220.8100000005</v>
      </c>
    </row>
    <row r="14" spans="1:5" ht="10.9" customHeight="1" x14ac:dyDescent="0.25">
      <c r="A14" s="3" t="s">
        <v>298</v>
      </c>
      <c r="B14" s="3" t="s">
        <v>299</v>
      </c>
      <c r="C14" s="2"/>
      <c r="D14" s="41">
        <v>-15</v>
      </c>
      <c r="E14" s="42">
        <v>0</v>
      </c>
    </row>
    <row r="15" spans="1:5" ht="10.5" customHeight="1" x14ac:dyDescent="0.25">
      <c r="A15" s="3" t="s">
        <v>547</v>
      </c>
      <c r="B15" s="3" t="s">
        <v>548</v>
      </c>
      <c r="C15" s="2"/>
      <c r="D15" s="42">
        <v>0</v>
      </c>
      <c r="E15" s="43">
        <v>-0.93</v>
      </c>
    </row>
    <row r="16" spans="1:5" ht="10.9" customHeight="1" x14ac:dyDescent="0.25">
      <c r="A16" s="3" t="s">
        <v>292</v>
      </c>
      <c r="B16" s="3" t="s">
        <v>300</v>
      </c>
      <c r="C16" s="2"/>
      <c r="D16" s="40">
        <v>457644.34</v>
      </c>
      <c r="E16" s="39">
        <v>6598271.71</v>
      </c>
    </row>
    <row r="17" spans="1:5" ht="10.9" customHeight="1" x14ac:dyDescent="0.25">
      <c r="A17" s="3">
        <v>4.01</v>
      </c>
      <c r="B17" s="3" t="s">
        <v>301</v>
      </c>
      <c r="C17" s="2"/>
      <c r="D17" s="40">
        <v>457644.34</v>
      </c>
      <c r="E17" s="39">
        <v>6598271.71</v>
      </c>
    </row>
    <row r="18" spans="1:5" ht="10.9" customHeight="1" x14ac:dyDescent="0.25">
      <c r="A18" s="3">
        <v>4.8099999999999996</v>
      </c>
      <c r="B18" s="3" t="s">
        <v>302</v>
      </c>
      <c r="C18" s="2"/>
      <c r="D18" s="2"/>
      <c r="E18" s="2"/>
    </row>
    <row r="19" spans="1:5" ht="10.9" customHeight="1" x14ac:dyDescent="0.25">
      <c r="A19" s="3" t="s">
        <v>303</v>
      </c>
      <c r="B19" s="3" t="s">
        <v>304</v>
      </c>
      <c r="C19" s="2"/>
      <c r="D19" s="2"/>
      <c r="E19" s="2"/>
    </row>
    <row r="20" spans="1:5" ht="10.9" customHeight="1" x14ac:dyDescent="0.25">
      <c r="A20" s="3" t="s">
        <v>306</v>
      </c>
      <c r="B20" s="3" t="s">
        <v>307</v>
      </c>
      <c r="C20" s="2"/>
      <c r="D20" s="44">
        <v>430.38</v>
      </c>
      <c r="E20" s="38">
        <v>1971.76</v>
      </c>
    </row>
    <row r="21" spans="1:5" ht="10.9" customHeight="1" x14ac:dyDescent="0.25">
      <c r="A21" s="3" t="s">
        <v>303</v>
      </c>
      <c r="B21" s="3" t="s">
        <v>308</v>
      </c>
      <c r="C21" s="2"/>
      <c r="D21" s="44">
        <v>430.38</v>
      </c>
      <c r="E21" s="38">
        <v>1971.76</v>
      </c>
    </row>
    <row r="22" spans="1:5" ht="10.9" customHeight="1" x14ac:dyDescent="0.25">
      <c r="A22" s="3">
        <v>4.8099999999999996</v>
      </c>
      <c r="B22" s="3" t="s">
        <v>309</v>
      </c>
      <c r="C22" s="2"/>
      <c r="D22" s="44">
        <v>430.38</v>
      </c>
      <c r="E22" s="38">
        <v>1971.76</v>
      </c>
    </row>
    <row r="23" spans="1:5" ht="10.9" customHeight="1" x14ac:dyDescent="0.25">
      <c r="A23" s="3">
        <v>4</v>
      </c>
      <c r="B23" s="3" t="s">
        <v>310</v>
      </c>
      <c r="C23" s="2"/>
      <c r="D23" s="40">
        <v>458074.72000000003</v>
      </c>
      <c r="E23" s="39">
        <v>6600243.4699999997</v>
      </c>
    </row>
    <row r="24" spans="1:5" ht="10.9" customHeight="1" x14ac:dyDescent="0.25">
      <c r="A24" s="2"/>
      <c r="B24" s="2"/>
      <c r="C24" s="37" t="s">
        <v>617</v>
      </c>
      <c r="D24" s="2"/>
      <c r="E24" s="2"/>
    </row>
    <row r="25" spans="1:5" ht="10.9" customHeight="1" x14ac:dyDescent="0.25">
      <c r="A25" s="3">
        <v>5</v>
      </c>
      <c r="B25" s="3" t="s">
        <v>311</v>
      </c>
      <c r="C25" s="2"/>
      <c r="D25" s="2"/>
      <c r="E25" s="2"/>
    </row>
    <row r="26" spans="1:5" ht="10.9" customHeight="1" x14ac:dyDescent="0.25">
      <c r="A26" s="3">
        <v>5.01</v>
      </c>
      <c r="B26" s="3" t="s">
        <v>312</v>
      </c>
      <c r="C26" s="2"/>
      <c r="D26" s="2"/>
      <c r="E26" s="2"/>
    </row>
    <row r="27" spans="1:5" ht="10.9" customHeight="1" x14ac:dyDescent="0.25">
      <c r="A27" s="3" t="s">
        <v>313</v>
      </c>
      <c r="B27" s="3" t="s">
        <v>314</v>
      </c>
      <c r="C27" s="2"/>
      <c r="D27" s="2"/>
      <c r="E27" s="2"/>
    </row>
    <row r="28" spans="1:5" ht="10.9" customHeight="1" x14ac:dyDescent="0.25">
      <c r="A28" s="3" t="s">
        <v>549</v>
      </c>
      <c r="B28" s="3" t="s">
        <v>550</v>
      </c>
      <c r="C28" s="2"/>
      <c r="D28" s="42">
        <v>0</v>
      </c>
      <c r="E28" s="40">
        <v>116553.13</v>
      </c>
    </row>
    <row r="29" spans="1:5" ht="10.9" customHeight="1" x14ac:dyDescent="0.25">
      <c r="A29" s="3" t="s">
        <v>315</v>
      </c>
      <c r="B29" s="3" t="s">
        <v>316</v>
      </c>
      <c r="C29" s="2"/>
      <c r="D29" s="40">
        <v>381117.01</v>
      </c>
      <c r="E29" s="39">
        <v>2707968.09</v>
      </c>
    </row>
    <row r="30" spans="1:5" ht="10.9" customHeight="1" x14ac:dyDescent="0.25">
      <c r="A30" s="3" t="s">
        <v>317</v>
      </c>
      <c r="B30" s="3" t="s">
        <v>318</v>
      </c>
      <c r="C30" s="2"/>
      <c r="D30" s="45">
        <v>37796.79</v>
      </c>
      <c r="E30" s="39">
        <v>1512562.68</v>
      </c>
    </row>
    <row r="31" spans="1:5" ht="10.9" customHeight="1" x14ac:dyDescent="0.25">
      <c r="A31" s="3" t="s">
        <v>319</v>
      </c>
      <c r="B31" s="3" t="s">
        <v>320</v>
      </c>
      <c r="C31" s="2"/>
      <c r="D31" s="45">
        <v>11190.89</v>
      </c>
      <c r="E31" s="38">
        <v>8696.630000000001</v>
      </c>
    </row>
    <row r="32" spans="1:5" ht="10.9" customHeight="1" x14ac:dyDescent="0.25">
      <c r="A32" s="3" t="s">
        <v>551</v>
      </c>
      <c r="B32" s="3" t="s">
        <v>552</v>
      </c>
      <c r="C32" s="2"/>
      <c r="D32" s="42">
        <v>0</v>
      </c>
      <c r="E32" s="46">
        <v>-37437.270000000004</v>
      </c>
    </row>
    <row r="33" spans="1:5" ht="10.9" customHeight="1" x14ac:dyDescent="0.25">
      <c r="A33" s="3" t="s">
        <v>553</v>
      </c>
      <c r="B33" s="3" t="s">
        <v>554</v>
      </c>
      <c r="C33" s="2"/>
      <c r="D33" s="42">
        <v>0</v>
      </c>
      <c r="E33" s="46">
        <v>-89020.900000000009</v>
      </c>
    </row>
    <row r="34" spans="1:5" ht="10.9" customHeight="1" x14ac:dyDescent="0.25">
      <c r="A34" s="3" t="s">
        <v>313</v>
      </c>
      <c r="B34" s="3" t="s">
        <v>321</v>
      </c>
      <c r="C34" s="2"/>
      <c r="D34" s="40">
        <v>430104.69</v>
      </c>
      <c r="E34" s="39">
        <v>4219322.3600000003</v>
      </c>
    </row>
    <row r="35" spans="1:5" ht="10.9" customHeight="1" x14ac:dyDescent="0.25">
      <c r="A35" s="3" t="s">
        <v>322</v>
      </c>
      <c r="B35" s="3" t="s">
        <v>323</v>
      </c>
      <c r="C35" s="2"/>
      <c r="D35" s="2"/>
      <c r="E35" s="2"/>
    </row>
    <row r="36" spans="1:5" ht="10.9" customHeight="1" x14ac:dyDescent="0.25">
      <c r="A36" s="3" t="s">
        <v>324</v>
      </c>
      <c r="B36" s="3" t="s">
        <v>325</v>
      </c>
      <c r="C36" s="2"/>
      <c r="D36" s="45">
        <v>21526.920000000002</v>
      </c>
      <c r="E36" s="45">
        <v>26218.690000000002</v>
      </c>
    </row>
    <row r="37" spans="1:5" ht="10.9" customHeight="1" x14ac:dyDescent="0.25">
      <c r="A37" s="3" t="s">
        <v>326</v>
      </c>
      <c r="B37" s="3" t="s">
        <v>327</v>
      </c>
      <c r="C37" s="2"/>
      <c r="D37" s="38">
        <v>8905.7100000000009</v>
      </c>
      <c r="E37" s="45">
        <v>31275.38</v>
      </c>
    </row>
    <row r="38" spans="1:5" ht="10.9" customHeight="1" x14ac:dyDescent="0.25">
      <c r="A38" s="3" t="s">
        <v>328</v>
      </c>
      <c r="B38" s="3" t="s">
        <v>329</v>
      </c>
      <c r="C38" s="2"/>
      <c r="D38" s="38">
        <v>4119.74</v>
      </c>
      <c r="E38" s="45">
        <v>21750.81</v>
      </c>
    </row>
    <row r="39" spans="1:5" ht="10.5" customHeight="1" x14ac:dyDescent="0.25">
      <c r="A39" s="3" t="s">
        <v>330</v>
      </c>
      <c r="B39" s="3" t="s">
        <v>331</v>
      </c>
      <c r="C39" s="2"/>
      <c r="D39" s="45">
        <v>39315.19</v>
      </c>
      <c r="E39" s="45">
        <v>21351.64</v>
      </c>
    </row>
    <row r="40" spans="1:5" ht="10.9" customHeight="1" x14ac:dyDescent="0.25">
      <c r="A40" s="3" t="s">
        <v>332</v>
      </c>
      <c r="B40" s="3" t="s">
        <v>333</v>
      </c>
      <c r="C40" s="2"/>
      <c r="D40" s="38">
        <v>4558.97</v>
      </c>
      <c r="E40" s="45">
        <v>12874.23</v>
      </c>
    </row>
    <row r="41" spans="1:5" ht="10.9" customHeight="1" x14ac:dyDescent="0.25">
      <c r="A41" s="3" t="s">
        <v>334</v>
      </c>
      <c r="B41" s="3" t="s">
        <v>335</v>
      </c>
      <c r="C41" s="2"/>
      <c r="D41" s="47">
        <v>26.14</v>
      </c>
      <c r="E41" s="38">
        <v>1006.77</v>
      </c>
    </row>
    <row r="42" spans="1:5" ht="10.5" customHeight="1" x14ac:dyDescent="0.25">
      <c r="A42" s="3" t="s">
        <v>555</v>
      </c>
      <c r="B42" s="3" t="s">
        <v>556</v>
      </c>
      <c r="C42" s="2"/>
      <c r="D42" s="42">
        <v>0</v>
      </c>
      <c r="E42" s="44">
        <v>236.51</v>
      </c>
    </row>
    <row r="43" spans="1:5" ht="10.9" customHeight="1" x14ac:dyDescent="0.25">
      <c r="A43" s="3" t="s">
        <v>322</v>
      </c>
      <c r="B43" s="3" t="s">
        <v>336</v>
      </c>
      <c r="C43" s="2"/>
      <c r="D43" s="45">
        <v>78452.67</v>
      </c>
      <c r="E43" s="40">
        <v>114714.03</v>
      </c>
    </row>
    <row r="44" spans="1:5" ht="10.9" customHeight="1" x14ac:dyDescent="0.25">
      <c r="A44" s="3">
        <v>5.01</v>
      </c>
      <c r="B44" s="3" t="s">
        <v>337</v>
      </c>
      <c r="C44" s="2"/>
      <c r="D44" s="40">
        <v>508557.36</v>
      </c>
      <c r="E44" s="39">
        <v>4334036.3899999997</v>
      </c>
    </row>
    <row r="45" spans="1:5" ht="10.9" customHeight="1" x14ac:dyDescent="0.25">
      <c r="A45" s="3">
        <v>5</v>
      </c>
      <c r="B45" s="3" t="s">
        <v>338</v>
      </c>
      <c r="C45" s="2"/>
      <c r="D45" s="40">
        <v>508557.36</v>
      </c>
      <c r="E45" s="39">
        <v>4334036.3899999997</v>
      </c>
    </row>
    <row r="46" spans="1:5" ht="10.5" customHeight="1" x14ac:dyDescent="0.25">
      <c r="A46" s="3" t="s">
        <v>618</v>
      </c>
      <c r="B46" s="3" t="s">
        <v>619</v>
      </c>
      <c r="C46" s="2"/>
      <c r="D46" s="46">
        <v>-50482.64</v>
      </c>
      <c r="E46" s="39">
        <v>2266207.08</v>
      </c>
    </row>
    <row r="47" spans="1:5" ht="10.9" customHeight="1" x14ac:dyDescent="0.25">
      <c r="A47" s="2"/>
      <c r="B47" s="2"/>
      <c r="C47" s="37" t="s">
        <v>620</v>
      </c>
      <c r="D47" s="2"/>
      <c r="E47" s="2"/>
    </row>
    <row r="48" spans="1:5" ht="10.9" customHeight="1" x14ac:dyDescent="0.25">
      <c r="A48" s="3">
        <v>6</v>
      </c>
      <c r="B48" s="3" t="s">
        <v>339</v>
      </c>
      <c r="C48" s="2"/>
      <c r="D48" s="2"/>
      <c r="E48" s="2"/>
    </row>
    <row r="49" spans="1:5" ht="10.5" customHeight="1" x14ac:dyDescent="0.25">
      <c r="A49" s="3">
        <v>6.01</v>
      </c>
      <c r="B49" s="3" t="s">
        <v>340</v>
      </c>
      <c r="C49" s="2"/>
      <c r="D49" s="2"/>
      <c r="E49" s="2"/>
    </row>
    <row r="50" spans="1:5" ht="10.9" customHeight="1" x14ac:dyDescent="0.25">
      <c r="A50" s="3" t="s">
        <v>341</v>
      </c>
      <c r="B50" s="3" t="s">
        <v>342</v>
      </c>
      <c r="C50" s="2"/>
      <c r="D50" s="2"/>
      <c r="E50" s="2"/>
    </row>
    <row r="51" spans="1:5" ht="10.9" customHeight="1" x14ac:dyDescent="0.25">
      <c r="A51" s="3" t="s">
        <v>343</v>
      </c>
      <c r="B51" s="3" t="s">
        <v>344</v>
      </c>
      <c r="C51" s="2"/>
      <c r="D51" s="38">
        <v>5144.34</v>
      </c>
      <c r="E51" s="45">
        <v>15459.4</v>
      </c>
    </row>
    <row r="52" spans="1:5" ht="10.9" customHeight="1" x14ac:dyDescent="0.25">
      <c r="A52" s="3" t="s">
        <v>345</v>
      </c>
      <c r="B52" s="3" t="s">
        <v>346</v>
      </c>
      <c r="C52" s="2"/>
      <c r="D52" s="38">
        <v>1118</v>
      </c>
      <c r="E52" s="38">
        <v>4315.46</v>
      </c>
    </row>
    <row r="53" spans="1:5" ht="10.9" customHeight="1" x14ac:dyDescent="0.25">
      <c r="A53" s="3" t="s">
        <v>347</v>
      </c>
      <c r="B53" s="3" t="s">
        <v>348</v>
      </c>
      <c r="C53" s="2"/>
      <c r="D53" s="44">
        <v>150.32</v>
      </c>
      <c r="E53" s="44">
        <v>725.49</v>
      </c>
    </row>
    <row r="54" spans="1:5" ht="10.9" customHeight="1" x14ac:dyDescent="0.25">
      <c r="A54" s="3" t="s">
        <v>349</v>
      </c>
      <c r="B54" s="3" t="s">
        <v>350</v>
      </c>
      <c r="C54" s="2"/>
      <c r="D54" s="38">
        <v>1255.0899999999999</v>
      </c>
      <c r="E54" s="38">
        <v>4325.2300000000005</v>
      </c>
    </row>
    <row r="55" spans="1:5" ht="10.5" customHeight="1" x14ac:dyDescent="0.25">
      <c r="A55" s="3" t="s">
        <v>351</v>
      </c>
      <c r="B55" s="3" t="s">
        <v>352</v>
      </c>
      <c r="C55" s="2"/>
      <c r="D55" s="44">
        <v>627.54</v>
      </c>
      <c r="E55" s="38">
        <v>5089.41</v>
      </c>
    </row>
    <row r="56" spans="1:5" ht="10.9" customHeight="1" x14ac:dyDescent="0.25">
      <c r="A56" s="3" t="s">
        <v>353</v>
      </c>
      <c r="B56" s="3" t="s">
        <v>354</v>
      </c>
      <c r="C56" s="2"/>
      <c r="D56" s="38">
        <v>2031.44</v>
      </c>
      <c r="E56" s="38">
        <v>5194.47</v>
      </c>
    </row>
    <row r="57" spans="1:5" ht="10.9" customHeight="1" x14ac:dyDescent="0.25">
      <c r="A57" s="3" t="s">
        <v>355</v>
      </c>
      <c r="B57" s="3" t="s">
        <v>356</v>
      </c>
      <c r="C57" s="2"/>
      <c r="D57" s="44">
        <v>494.95</v>
      </c>
      <c r="E57" s="38">
        <v>1826.1200000000001</v>
      </c>
    </row>
    <row r="58" spans="1:5" ht="17.850000000000001" customHeight="1" x14ac:dyDescent="0.25">
      <c r="A58" s="3" t="s">
        <v>557</v>
      </c>
      <c r="B58" s="3" t="s">
        <v>558</v>
      </c>
      <c r="C58" s="2"/>
      <c r="D58" s="42">
        <v>0</v>
      </c>
      <c r="E58" s="45">
        <v>22158.45</v>
      </c>
    </row>
    <row r="59" spans="1:5" ht="10.9" customHeight="1" x14ac:dyDescent="0.25">
      <c r="A59" s="3" t="s">
        <v>559</v>
      </c>
      <c r="B59" s="3" t="s">
        <v>560</v>
      </c>
      <c r="C59" s="2"/>
      <c r="D59" s="42">
        <v>0</v>
      </c>
      <c r="E59" s="38">
        <v>1092.1200000000001</v>
      </c>
    </row>
    <row r="60" spans="1:5" ht="17.850000000000001" customHeight="1" x14ac:dyDescent="0.25">
      <c r="A60" s="3" t="s">
        <v>357</v>
      </c>
      <c r="B60" s="3" t="s">
        <v>358</v>
      </c>
      <c r="C60" s="2"/>
      <c r="D60" s="45">
        <v>20652.05</v>
      </c>
      <c r="E60" s="42">
        <v>0</v>
      </c>
    </row>
    <row r="61" spans="1:5" ht="13.9" customHeight="1" x14ac:dyDescent="0.25">
      <c r="A61" s="3" t="s">
        <v>561</v>
      </c>
      <c r="B61" s="3" t="s">
        <v>562</v>
      </c>
      <c r="C61" s="2"/>
      <c r="D61" s="42">
        <v>0</v>
      </c>
      <c r="E61" s="38">
        <v>2953.65</v>
      </c>
    </row>
    <row r="62" spans="1:5" ht="12" customHeight="1" x14ac:dyDescent="0.25">
      <c r="A62" s="3" t="s">
        <v>341</v>
      </c>
      <c r="B62" s="3" t="s">
        <v>359</v>
      </c>
      <c r="C62" s="2"/>
      <c r="D62" s="45">
        <v>31473.73</v>
      </c>
      <c r="E62" s="45">
        <v>63139.8</v>
      </c>
    </row>
    <row r="63" spans="1:5" ht="12.95" customHeight="1" x14ac:dyDescent="0.25">
      <c r="A63" s="3" t="s">
        <v>360</v>
      </c>
      <c r="B63" s="3" t="s">
        <v>361</v>
      </c>
      <c r="C63" s="2"/>
      <c r="D63" s="2"/>
      <c r="E63" s="2"/>
    </row>
    <row r="64" spans="1:5" ht="10.5" customHeight="1" x14ac:dyDescent="0.25">
      <c r="A64" s="3" t="s">
        <v>362</v>
      </c>
      <c r="B64" s="3" t="s">
        <v>363</v>
      </c>
      <c r="C64" s="2"/>
      <c r="D64" s="44">
        <v>115.33</v>
      </c>
      <c r="E64" s="44">
        <v>789.23</v>
      </c>
    </row>
    <row r="65" spans="1:5" ht="10.9" customHeight="1" x14ac:dyDescent="0.25">
      <c r="A65" s="3" t="s">
        <v>364</v>
      </c>
      <c r="B65" s="3" t="s">
        <v>365</v>
      </c>
      <c r="C65" s="2"/>
      <c r="D65" s="44">
        <v>150.58000000000001</v>
      </c>
      <c r="E65" s="44">
        <v>551.81000000000006</v>
      </c>
    </row>
    <row r="66" spans="1:5" ht="10.9" customHeight="1" x14ac:dyDescent="0.25">
      <c r="A66" s="3" t="s">
        <v>366</v>
      </c>
      <c r="B66" s="3" t="s">
        <v>367</v>
      </c>
      <c r="C66" s="2"/>
      <c r="D66" s="47">
        <v>97</v>
      </c>
      <c r="E66" s="44">
        <v>348.24</v>
      </c>
    </row>
    <row r="67" spans="1:5" ht="10.9" customHeight="1" x14ac:dyDescent="0.25">
      <c r="A67" s="3" t="s">
        <v>368</v>
      </c>
      <c r="B67" s="3" t="s">
        <v>369</v>
      </c>
      <c r="C67" s="2"/>
      <c r="D67" s="47">
        <v>19.330000000000002</v>
      </c>
      <c r="E67" s="44">
        <v>177.02</v>
      </c>
    </row>
    <row r="68" spans="1:5" ht="10.5" customHeight="1" x14ac:dyDescent="0.25">
      <c r="A68" s="3" t="s">
        <v>360</v>
      </c>
      <c r="B68" s="3" t="s">
        <v>370</v>
      </c>
      <c r="C68" s="2"/>
      <c r="D68" s="44">
        <v>382.24</v>
      </c>
      <c r="E68" s="38">
        <v>1866.3</v>
      </c>
    </row>
    <row r="69" spans="1:5" ht="10.5" customHeight="1" x14ac:dyDescent="0.25">
      <c r="A69" s="3" t="s">
        <v>371</v>
      </c>
      <c r="B69" s="3" t="s">
        <v>372</v>
      </c>
      <c r="C69" s="2"/>
      <c r="D69" s="2"/>
      <c r="E69" s="2"/>
    </row>
    <row r="70" spans="1:5" ht="10.9" customHeight="1" x14ac:dyDescent="0.25">
      <c r="A70" s="3" t="s">
        <v>373</v>
      </c>
      <c r="B70" s="3" t="s">
        <v>374</v>
      </c>
      <c r="C70" s="2"/>
      <c r="D70" s="44">
        <v>920.88</v>
      </c>
      <c r="E70" s="38">
        <v>3558.65</v>
      </c>
    </row>
    <row r="71" spans="1:5" ht="10.9" customHeight="1" x14ac:dyDescent="0.25">
      <c r="A71" s="3" t="s">
        <v>375</v>
      </c>
      <c r="B71" s="3" t="s">
        <v>376</v>
      </c>
      <c r="C71" s="2"/>
      <c r="D71" s="44">
        <v>535.86</v>
      </c>
      <c r="E71" s="38">
        <v>1583.64</v>
      </c>
    </row>
    <row r="72" spans="1:5" ht="10.5" customHeight="1" x14ac:dyDescent="0.25">
      <c r="A72" s="3" t="s">
        <v>563</v>
      </c>
      <c r="B72" s="3" t="s">
        <v>564</v>
      </c>
      <c r="C72" s="2"/>
      <c r="D72" s="42">
        <v>0</v>
      </c>
      <c r="E72" s="44">
        <v>144.33000000000001</v>
      </c>
    </row>
    <row r="73" spans="1:5" ht="10.9" customHeight="1" x14ac:dyDescent="0.25">
      <c r="A73" s="3" t="s">
        <v>377</v>
      </c>
      <c r="B73" s="3" t="s">
        <v>378</v>
      </c>
      <c r="C73" s="2"/>
      <c r="D73" s="44">
        <v>565.55000000000007</v>
      </c>
      <c r="E73" s="38">
        <v>3944.37</v>
      </c>
    </row>
    <row r="74" spans="1:5" ht="10.9" customHeight="1" x14ac:dyDescent="0.25">
      <c r="A74" s="3" t="s">
        <v>371</v>
      </c>
      <c r="B74" s="3" t="s">
        <v>380</v>
      </c>
      <c r="C74" s="2"/>
      <c r="D74" s="38">
        <v>2022.29</v>
      </c>
      <c r="E74" s="38">
        <v>9230.99</v>
      </c>
    </row>
    <row r="75" spans="1:5" ht="10.9" customHeight="1" x14ac:dyDescent="0.25">
      <c r="A75" s="3" t="s">
        <v>381</v>
      </c>
      <c r="B75" s="3" t="s">
        <v>382</v>
      </c>
      <c r="C75" s="2"/>
      <c r="D75" s="2"/>
      <c r="E75" s="2"/>
    </row>
    <row r="76" spans="1:5" ht="10.9" customHeight="1" x14ac:dyDescent="0.25">
      <c r="A76" s="3" t="s">
        <v>383</v>
      </c>
      <c r="B76" s="3" t="s">
        <v>384</v>
      </c>
      <c r="C76" s="2"/>
      <c r="D76" s="44">
        <v>157.16</v>
      </c>
      <c r="E76" s="42">
        <v>0</v>
      </c>
    </row>
    <row r="77" spans="1:5" ht="10.5" customHeight="1" x14ac:dyDescent="0.25">
      <c r="A77" s="3" t="s">
        <v>385</v>
      </c>
      <c r="B77" s="3" t="s">
        <v>386</v>
      </c>
      <c r="C77" s="2"/>
      <c r="D77" s="44">
        <v>121.49000000000001</v>
      </c>
      <c r="E77" s="47">
        <v>84.820000000000007</v>
      </c>
    </row>
    <row r="78" spans="1:5" ht="10.9" customHeight="1" x14ac:dyDescent="0.25">
      <c r="A78" s="3" t="s">
        <v>565</v>
      </c>
      <c r="B78" s="3" t="s">
        <v>566</v>
      </c>
      <c r="C78" s="2"/>
      <c r="D78" s="42">
        <v>0</v>
      </c>
      <c r="E78" s="44">
        <v>135.87</v>
      </c>
    </row>
    <row r="79" spans="1:5" ht="10.9" customHeight="1" x14ac:dyDescent="0.25">
      <c r="A79" s="3" t="s">
        <v>381</v>
      </c>
      <c r="B79" s="3" t="s">
        <v>387</v>
      </c>
      <c r="C79" s="2"/>
      <c r="D79" s="44">
        <v>278.65000000000003</v>
      </c>
      <c r="E79" s="44">
        <v>220.69</v>
      </c>
    </row>
    <row r="80" spans="1:5" ht="10.9" customHeight="1" x14ac:dyDescent="0.25">
      <c r="A80" s="3" t="s">
        <v>388</v>
      </c>
      <c r="B80" s="3" t="s">
        <v>389</v>
      </c>
      <c r="C80" s="2"/>
      <c r="D80" s="2"/>
      <c r="E80" s="2"/>
    </row>
    <row r="81" spans="1:5" ht="10.9" customHeight="1" x14ac:dyDescent="0.25">
      <c r="A81" s="3" t="s">
        <v>567</v>
      </c>
      <c r="B81" s="3" t="s">
        <v>568</v>
      </c>
      <c r="C81" s="2"/>
      <c r="D81" s="42">
        <v>0</v>
      </c>
      <c r="E81" s="44">
        <v>250.23000000000002</v>
      </c>
    </row>
    <row r="82" spans="1:5" ht="10.5" customHeight="1" x14ac:dyDescent="0.25">
      <c r="A82" s="3" t="s">
        <v>390</v>
      </c>
      <c r="B82" s="3" t="s">
        <v>391</v>
      </c>
      <c r="C82" s="2"/>
      <c r="D82" s="44">
        <v>502.25</v>
      </c>
      <c r="E82" s="45">
        <v>51122.86</v>
      </c>
    </row>
    <row r="83" spans="1:5" ht="10.5" customHeight="1" x14ac:dyDescent="0.25">
      <c r="A83" s="3" t="s">
        <v>569</v>
      </c>
      <c r="B83" s="3" t="s">
        <v>570</v>
      </c>
      <c r="C83" s="2"/>
      <c r="D83" s="42">
        <v>0</v>
      </c>
      <c r="E83" s="38">
        <v>1081.95</v>
      </c>
    </row>
    <row r="84" spans="1:5" ht="10.9" customHeight="1" x14ac:dyDescent="0.25">
      <c r="A84" s="3" t="s">
        <v>571</v>
      </c>
      <c r="B84" s="3" t="s">
        <v>572</v>
      </c>
      <c r="C84" s="2"/>
      <c r="D84" s="42">
        <v>0</v>
      </c>
      <c r="E84" s="38">
        <v>2187.9900000000002</v>
      </c>
    </row>
    <row r="85" spans="1:5" ht="10.9" customHeight="1" x14ac:dyDescent="0.25">
      <c r="A85" s="3" t="s">
        <v>392</v>
      </c>
      <c r="B85" s="3" t="s">
        <v>393</v>
      </c>
      <c r="C85" s="2"/>
      <c r="D85" s="44">
        <v>770.34</v>
      </c>
      <c r="E85" s="45">
        <v>14465.57</v>
      </c>
    </row>
    <row r="86" spans="1:5" ht="10.9" customHeight="1" x14ac:dyDescent="0.25">
      <c r="A86" s="3" t="s">
        <v>388</v>
      </c>
      <c r="B86" s="3" t="s">
        <v>394</v>
      </c>
      <c r="C86" s="2"/>
      <c r="D86" s="38">
        <v>1272.5899999999999</v>
      </c>
      <c r="E86" s="45">
        <v>69108.600000000006</v>
      </c>
    </row>
    <row r="87" spans="1:5" ht="10.5" customHeight="1" x14ac:dyDescent="0.25">
      <c r="A87" s="3" t="s">
        <v>395</v>
      </c>
      <c r="B87" s="3" t="s">
        <v>396</v>
      </c>
      <c r="C87" s="2"/>
      <c r="D87" s="2"/>
      <c r="E87" s="2"/>
    </row>
    <row r="88" spans="1:5" ht="10.9" customHeight="1" x14ac:dyDescent="0.25">
      <c r="A88" s="3" t="s">
        <v>573</v>
      </c>
      <c r="B88" s="3" t="s">
        <v>574</v>
      </c>
      <c r="C88" s="2"/>
      <c r="D88" s="42">
        <v>0</v>
      </c>
      <c r="E88" s="44">
        <v>368.45</v>
      </c>
    </row>
    <row r="89" spans="1:5" ht="10.9" customHeight="1" x14ac:dyDescent="0.25">
      <c r="A89" s="3" t="s">
        <v>397</v>
      </c>
      <c r="B89" s="3" t="s">
        <v>398</v>
      </c>
      <c r="C89" s="2"/>
      <c r="D89" s="45">
        <v>15774.880000000001</v>
      </c>
      <c r="E89" s="45">
        <v>98624.650000000009</v>
      </c>
    </row>
    <row r="90" spans="1:5" ht="10.5" customHeight="1" x14ac:dyDescent="0.25">
      <c r="A90" s="3" t="s">
        <v>575</v>
      </c>
      <c r="B90" s="3" t="s">
        <v>576</v>
      </c>
      <c r="C90" s="2"/>
      <c r="D90" s="42">
        <v>0</v>
      </c>
      <c r="E90" s="38">
        <v>2888.44</v>
      </c>
    </row>
    <row r="91" spans="1:5" ht="10.9" customHeight="1" x14ac:dyDescent="0.25">
      <c r="A91" s="3" t="s">
        <v>395</v>
      </c>
      <c r="B91" s="3" t="s">
        <v>399</v>
      </c>
      <c r="C91" s="2"/>
      <c r="D91" s="45">
        <v>15774.880000000001</v>
      </c>
      <c r="E91" s="40">
        <v>101881.54000000001</v>
      </c>
    </row>
    <row r="92" spans="1:5" ht="10.9" customHeight="1" x14ac:dyDescent="0.25">
      <c r="A92" s="3" t="s">
        <v>400</v>
      </c>
      <c r="B92" s="3" t="s">
        <v>401</v>
      </c>
      <c r="C92" s="2"/>
      <c r="D92" s="2"/>
      <c r="E92" s="2"/>
    </row>
    <row r="93" spans="1:5" ht="10.9" customHeight="1" x14ac:dyDescent="0.25">
      <c r="A93" s="3" t="s">
        <v>577</v>
      </c>
      <c r="B93" s="3" t="s">
        <v>578</v>
      </c>
      <c r="C93" s="2"/>
      <c r="D93" s="42">
        <v>0</v>
      </c>
      <c r="E93" s="45">
        <v>20288.400000000001</v>
      </c>
    </row>
    <row r="94" spans="1:5" ht="10.9" customHeight="1" x14ac:dyDescent="0.25">
      <c r="A94" s="3" t="s">
        <v>402</v>
      </c>
      <c r="B94" s="3" t="s">
        <v>403</v>
      </c>
      <c r="C94" s="2"/>
      <c r="D94" s="38">
        <v>7785.2</v>
      </c>
      <c r="E94" s="45">
        <v>19656.12</v>
      </c>
    </row>
    <row r="95" spans="1:5" ht="10.9" customHeight="1" x14ac:dyDescent="0.25">
      <c r="A95" s="3" t="s">
        <v>404</v>
      </c>
      <c r="B95" s="3" t="s">
        <v>405</v>
      </c>
      <c r="C95" s="2"/>
      <c r="D95" s="44">
        <v>180</v>
      </c>
      <c r="E95" s="44">
        <v>180</v>
      </c>
    </row>
    <row r="96" spans="1:5" ht="10.5" customHeight="1" x14ac:dyDescent="0.25">
      <c r="A96" s="3" t="s">
        <v>400</v>
      </c>
      <c r="B96" s="3" t="s">
        <v>406</v>
      </c>
      <c r="C96" s="2"/>
      <c r="D96" s="38">
        <v>7965.2</v>
      </c>
      <c r="E96" s="45">
        <v>40124.520000000004</v>
      </c>
    </row>
    <row r="97" spans="1:5" ht="10.9" customHeight="1" x14ac:dyDescent="0.25">
      <c r="A97" s="3" t="s">
        <v>407</v>
      </c>
      <c r="B97" s="3" t="s">
        <v>408</v>
      </c>
      <c r="C97" s="2"/>
      <c r="D97" s="2"/>
      <c r="E97" s="2"/>
    </row>
    <row r="98" spans="1:5" ht="10.9" customHeight="1" x14ac:dyDescent="0.25">
      <c r="A98" s="3" t="s">
        <v>409</v>
      </c>
      <c r="B98" s="3" t="s">
        <v>410</v>
      </c>
      <c r="C98" s="2"/>
      <c r="D98" s="38">
        <v>1834.47</v>
      </c>
      <c r="E98" s="45">
        <v>28302.880000000001</v>
      </c>
    </row>
    <row r="99" spans="1:5" ht="10.9" customHeight="1" x14ac:dyDescent="0.25">
      <c r="A99" s="3" t="s">
        <v>411</v>
      </c>
      <c r="B99" s="3" t="s">
        <v>412</v>
      </c>
      <c r="C99" s="2"/>
      <c r="D99" s="48">
        <v>-858.02</v>
      </c>
      <c r="E99" s="38">
        <v>5479.3</v>
      </c>
    </row>
    <row r="100" spans="1:5" ht="10.9" customHeight="1" x14ac:dyDescent="0.25">
      <c r="A100" s="3" t="s">
        <v>413</v>
      </c>
      <c r="B100" s="3" t="s">
        <v>414</v>
      </c>
      <c r="C100" s="2"/>
      <c r="D100" s="44">
        <v>105.37</v>
      </c>
      <c r="E100" s="44">
        <v>282.60000000000002</v>
      </c>
    </row>
    <row r="101" spans="1:5" ht="10.5" customHeight="1" x14ac:dyDescent="0.25">
      <c r="A101" s="3" t="s">
        <v>407</v>
      </c>
      <c r="B101" s="3" t="s">
        <v>415</v>
      </c>
      <c r="C101" s="2"/>
      <c r="D101" s="38">
        <v>1081.82</v>
      </c>
      <c r="E101" s="45">
        <v>34064.78</v>
      </c>
    </row>
    <row r="102" spans="1:5" ht="10.5" customHeight="1" x14ac:dyDescent="0.25">
      <c r="A102" s="3" t="s">
        <v>416</v>
      </c>
      <c r="B102" s="3" t="s">
        <v>417</v>
      </c>
      <c r="C102" s="2"/>
      <c r="D102" s="2"/>
      <c r="E102" s="2"/>
    </row>
    <row r="103" spans="1:5" ht="10.5" customHeight="1" x14ac:dyDescent="0.25">
      <c r="A103" s="3" t="s">
        <v>418</v>
      </c>
      <c r="B103" s="3" t="s">
        <v>419</v>
      </c>
      <c r="C103" s="2"/>
      <c r="D103" s="38">
        <v>5919.18</v>
      </c>
      <c r="E103" s="42">
        <v>0</v>
      </c>
    </row>
    <row r="104" spans="1:5" ht="10.9" customHeight="1" x14ac:dyDescent="0.25">
      <c r="A104" s="3" t="s">
        <v>420</v>
      </c>
      <c r="B104" s="3" t="s">
        <v>421</v>
      </c>
      <c r="C104" s="2"/>
      <c r="D104" s="44">
        <v>309.62</v>
      </c>
      <c r="E104" s="42">
        <v>0</v>
      </c>
    </row>
    <row r="105" spans="1:5" ht="10.9" customHeight="1" x14ac:dyDescent="0.25">
      <c r="A105" s="3" t="s">
        <v>416</v>
      </c>
      <c r="B105" s="3" t="s">
        <v>422</v>
      </c>
      <c r="C105" s="2"/>
      <c r="D105" s="38">
        <v>6228.8</v>
      </c>
      <c r="E105" s="42">
        <v>0</v>
      </c>
    </row>
    <row r="106" spans="1:5" ht="10.9" customHeight="1" x14ac:dyDescent="0.25">
      <c r="A106" s="3" t="s">
        <v>423</v>
      </c>
      <c r="B106" s="3" t="s">
        <v>424</v>
      </c>
      <c r="C106" s="2"/>
      <c r="D106" s="2"/>
      <c r="E106" s="2"/>
    </row>
    <row r="107" spans="1:5" ht="10.9" customHeight="1" x14ac:dyDescent="0.25">
      <c r="A107" s="3" t="s">
        <v>425</v>
      </c>
      <c r="B107" s="3" t="s">
        <v>426</v>
      </c>
      <c r="C107" s="2"/>
      <c r="D107" s="42">
        <v>3.72</v>
      </c>
      <c r="E107" s="42">
        <v>0</v>
      </c>
    </row>
    <row r="108" spans="1:5" ht="10.9" customHeight="1" x14ac:dyDescent="0.25">
      <c r="A108" s="3" t="s">
        <v>427</v>
      </c>
      <c r="B108" s="3" t="s">
        <v>428</v>
      </c>
      <c r="C108" s="2"/>
      <c r="D108" s="47">
        <v>17.48</v>
      </c>
      <c r="E108" s="47">
        <v>13.91</v>
      </c>
    </row>
    <row r="109" spans="1:5" ht="10.9" customHeight="1" x14ac:dyDescent="0.25">
      <c r="A109" s="3" t="s">
        <v>429</v>
      </c>
      <c r="B109" s="3" t="s">
        <v>430</v>
      </c>
      <c r="C109" s="2"/>
      <c r="D109" s="42">
        <v>4.4000000000000004</v>
      </c>
      <c r="E109" s="47">
        <v>58.07</v>
      </c>
    </row>
    <row r="110" spans="1:5" ht="10.9" customHeight="1" x14ac:dyDescent="0.25">
      <c r="A110" s="3" t="s">
        <v>423</v>
      </c>
      <c r="B110" s="3" t="s">
        <v>431</v>
      </c>
      <c r="C110" s="2"/>
      <c r="D110" s="47">
        <v>25.6</v>
      </c>
      <c r="E110" s="47">
        <v>71.98</v>
      </c>
    </row>
    <row r="111" spans="1:5" ht="10.5" customHeight="1" x14ac:dyDescent="0.25">
      <c r="A111" s="3" t="s">
        <v>432</v>
      </c>
      <c r="B111" s="3" t="s">
        <v>433</v>
      </c>
      <c r="C111" s="2"/>
      <c r="D111" s="2"/>
      <c r="E111" s="2"/>
    </row>
    <row r="112" spans="1:5" ht="10.9" customHeight="1" x14ac:dyDescent="0.25">
      <c r="A112" s="3" t="s">
        <v>434</v>
      </c>
      <c r="B112" s="3" t="s">
        <v>435</v>
      </c>
      <c r="C112" s="2"/>
      <c r="D112" s="47">
        <v>23.46</v>
      </c>
      <c r="E112" s="47">
        <v>87.38</v>
      </c>
    </row>
    <row r="113" spans="1:5" ht="10.9" customHeight="1" x14ac:dyDescent="0.25">
      <c r="A113" s="3" t="s">
        <v>436</v>
      </c>
      <c r="B113" s="3" t="s">
        <v>437</v>
      </c>
      <c r="C113" s="2"/>
      <c r="D113" s="38">
        <v>3980.33</v>
      </c>
      <c r="E113" s="42">
        <v>0</v>
      </c>
    </row>
    <row r="114" spans="1:5" ht="10.9" customHeight="1" x14ac:dyDescent="0.25">
      <c r="A114" s="3" t="s">
        <v>432</v>
      </c>
      <c r="B114" s="3" t="s">
        <v>438</v>
      </c>
      <c r="C114" s="2"/>
      <c r="D114" s="38">
        <v>4003.79</v>
      </c>
      <c r="E114" s="47">
        <v>87.38</v>
      </c>
    </row>
    <row r="115" spans="1:5" ht="17.850000000000001" customHeight="1" x14ac:dyDescent="0.25">
      <c r="A115" s="3">
        <v>6.01</v>
      </c>
      <c r="B115" s="3" t="s">
        <v>439</v>
      </c>
      <c r="C115" s="2"/>
      <c r="D115" s="45">
        <v>70509.59</v>
      </c>
      <c r="E115" s="40">
        <v>319796.58</v>
      </c>
    </row>
    <row r="116" spans="1:5" ht="10.9" customHeight="1" x14ac:dyDescent="0.25">
      <c r="A116" s="3">
        <v>6.1</v>
      </c>
      <c r="B116" s="3" t="s">
        <v>440</v>
      </c>
      <c r="C116" s="2"/>
      <c r="D116" s="2"/>
      <c r="E116" s="2"/>
    </row>
    <row r="117" spans="1:5" ht="17.850000000000001" customHeight="1" x14ac:dyDescent="0.25">
      <c r="A117" s="3" t="s">
        <v>441</v>
      </c>
      <c r="B117" s="3" t="s">
        <v>442</v>
      </c>
      <c r="C117" s="2"/>
      <c r="D117" s="2"/>
      <c r="E117" s="2"/>
    </row>
    <row r="118" spans="1:5" ht="13.9" customHeight="1" x14ac:dyDescent="0.25">
      <c r="A118" s="3" t="s">
        <v>443</v>
      </c>
      <c r="B118" s="3" t="s">
        <v>444</v>
      </c>
      <c r="C118" s="2"/>
      <c r="D118" s="44">
        <v>807.18000000000006</v>
      </c>
      <c r="E118" s="38">
        <v>1972.82</v>
      </c>
    </row>
    <row r="119" spans="1:5" ht="12" customHeight="1" x14ac:dyDescent="0.25">
      <c r="A119" s="3" t="s">
        <v>445</v>
      </c>
      <c r="B119" s="3" t="s">
        <v>446</v>
      </c>
      <c r="C119" s="2"/>
      <c r="D119" s="47">
        <v>14.46</v>
      </c>
      <c r="E119" s="47">
        <v>50.660000000000004</v>
      </c>
    </row>
    <row r="120" spans="1:5" ht="12.95" customHeight="1" x14ac:dyDescent="0.25">
      <c r="A120" s="3" t="s">
        <v>447</v>
      </c>
      <c r="B120" s="3" t="s">
        <v>448</v>
      </c>
      <c r="C120" s="2"/>
      <c r="D120" s="47">
        <v>42.82</v>
      </c>
      <c r="E120" s="44">
        <v>193.6</v>
      </c>
    </row>
    <row r="121" spans="1:5" ht="10.9" customHeight="1" x14ac:dyDescent="0.25">
      <c r="A121" s="3" t="s">
        <v>449</v>
      </c>
      <c r="B121" s="3" t="s">
        <v>450</v>
      </c>
      <c r="C121" s="2"/>
      <c r="D121" s="47">
        <v>17.900000000000002</v>
      </c>
      <c r="E121" s="47">
        <v>68.13</v>
      </c>
    </row>
    <row r="122" spans="1:5" ht="10.9" customHeight="1" x14ac:dyDescent="0.25">
      <c r="A122" s="3" t="s">
        <v>581</v>
      </c>
      <c r="B122" s="3" t="s">
        <v>582</v>
      </c>
      <c r="C122" s="2"/>
      <c r="D122" s="42">
        <v>0</v>
      </c>
      <c r="E122" s="38">
        <v>1195.43</v>
      </c>
    </row>
    <row r="123" spans="1:5" ht="10.9" customHeight="1" x14ac:dyDescent="0.25">
      <c r="A123" s="3" t="s">
        <v>583</v>
      </c>
      <c r="B123" s="3" t="s">
        <v>584</v>
      </c>
      <c r="C123" s="2"/>
      <c r="D123" s="42">
        <v>0</v>
      </c>
      <c r="E123" s="47">
        <v>11.53</v>
      </c>
    </row>
    <row r="124" spans="1:5" ht="10.9" customHeight="1" x14ac:dyDescent="0.25">
      <c r="A124" s="3" t="s">
        <v>585</v>
      </c>
      <c r="B124" s="3" t="s">
        <v>586</v>
      </c>
      <c r="C124" s="2"/>
      <c r="D124" s="42">
        <v>0</v>
      </c>
      <c r="E124" s="38">
        <v>1282.02</v>
      </c>
    </row>
    <row r="125" spans="1:5" ht="10.9" customHeight="1" x14ac:dyDescent="0.25">
      <c r="A125" s="3" t="s">
        <v>587</v>
      </c>
      <c r="B125" s="3" t="s">
        <v>588</v>
      </c>
      <c r="C125" s="2"/>
      <c r="D125" s="42">
        <v>0</v>
      </c>
      <c r="E125" s="45">
        <v>38779.49</v>
      </c>
    </row>
    <row r="126" spans="1:5" ht="10.9" customHeight="1" x14ac:dyDescent="0.25">
      <c r="A126" s="3" t="s">
        <v>451</v>
      </c>
      <c r="B126" s="3" t="s">
        <v>452</v>
      </c>
      <c r="C126" s="2"/>
      <c r="D126" s="44">
        <v>440.64</v>
      </c>
      <c r="E126" s="38">
        <v>1578.91</v>
      </c>
    </row>
    <row r="127" spans="1:5" ht="10.9" customHeight="1" x14ac:dyDescent="0.25">
      <c r="A127" s="3" t="s">
        <v>589</v>
      </c>
      <c r="B127" s="3" t="s">
        <v>590</v>
      </c>
      <c r="C127" s="2"/>
      <c r="D127" s="42">
        <v>0</v>
      </c>
      <c r="E127" s="44">
        <v>297.85000000000002</v>
      </c>
    </row>
    <row r="128" spans="1:5" ht="10.9" customHeight="1" x14ac:dyDescent="0.25">
      <c r="A128" s="3" t="s">
        <v>453</v>
      </c>
      <c r="B128" s="3" t="s">
        <v>454</v>
      </c>
      <c r="C128" s="2"/>
      <c r="D128" s="38">
        <v>4082.19</v>
      </c>
      <c r="E128" s="38">
        <v>8717.36</v>
      </c>
    </row>
    <row r="129" spans="1:5" ht="10.5" customHeight="1" x14ac:dyDescent="0.25">
      <c r="A129" s="3" t="s">
        <v>456</v>
      </c>
      <c r="B129" s="3" t="s">
        <v>457</v>
      </c>
      <c r="C129" s="2"/>
      <c r="D129" s="38">
        <v>5909.88</v>
      </c>
      <c r="E129" s="44">
        <v>832.82</v>
      </c>
    </row>
    <row r="130" spans="1:5" ht="10.9" customHeight="1" x14ac:dyDescent="0.25">
      <c r="A130" s="3" t="s">
        <v>591</v>
      </c>
      <c r="B130" s="3" t="s">
        <v>592</v>
      </c>
      <c r="C130" s="2"/>
      <c r="D130" s="42">
        <v>0</v>
      </c>
      <c r="E130" s="44">
        <v>673.08</v>
      </c>
    </row>
    <row r="131" spans="1:5" ht="10.9" customHeight="1" x14ac:dyDescent="0.25">
      <c r="A131" s="3" t="s">
        <v>593</v>
      </c>
      <c r="B131" s="3" t="s">
        <v>594</v>
      </c>
      <c r="C131" s="2"/>
      <c r="D131" s="42">
        <v>0</v>
      </c>
      <c r="E131" s="38">
        <v>2318.8000000000002</v>
      </c>
    </row>
    <row r="132" spans="1:5" ht="10.9" customHeight="1" x14ac:dyDescent="0.25">
      <c r="A132" s="3" t="s">
        <v>595</v>
      </c>
      <c r="B132" s="3" t="s">
        <v>596</v>
      </c>
      <c r="C132" s="2"/>
      <c r="D132" s="42">
        <v>0</v>
      </c>
      <c r="E132" s="47">
        <v>87.710000000000008</v>
      </c>
    </row>
    <row r="133" spans="1:5" ht="10.9" customHeight="1" x14ac:dyDescent="0.25">
      <c r="A133" s="3" t="s">
        <v>458</v>
      </c>
      <c r="B133" s="3" t="s">
        <v>459</v>
      </c>
      <c r="C133" s="2"/>
      <c r="D133" s="44">
        <v>416.07</v>
      </c>
      <c r="E133" s="42">
        <v>0</v>
      </c>
    </row>
    <row r="134" spans="1:5" ht="10.9" customHeight="1" x14ac:dyDescent="0.25">
      <c r="A134" s="3" t="s">
        <v>460</v>
      </c>
      <c r="B134" s="3" t="s">
        <v>461</v>
      </c>
      <c r="C134" s="2"/>
      <c r="D134" s="44">
        <v>505.77000000000004</v>
      </c>
      <c r="E134" s="38">
        <v>2402.94</v>
      </c>
    </row>
    <row r="135" spans="1:5" ht="10.9" customHeight="1" x14ac:dyDescent="0.25">
      <c r="A135" s="3" t="s">
        <v>597</v>
      </c>
      <c r="B135" s="3" t="s">
        <v>598</v>
      </c>
      <c r="C135" s="2"/>
      <c r="D135" s="42">
        <v>0</v>
      </c>
      <c r="E135" s="44">
        <v>453.61</v>
      </c>
    </row>
    <row r="136" spans="1:5" ht="10.9" customHeight="1" x14ac:dyDescent="0.25">
      <c r="A136" s="3" t="s">
        <v>462</v>
      </c>
      <c r="B136" s="3" t="s">
        <v>463</v>
      </c>
      <c r="C136" s="2"/>
      <c r="D136" s="45">
        <v>29397.21</v>
      </c>
      <c r="E136" s="45">
        <v>52687.700000000004</v>
      </c>
    </row>
    <row r="137" spans="1:5" ht="10.9" customHeight="1" x14ac:dyDescent="0.25">
      <c r="A137" s="3" t="s">
        <v>464</v>
      </c>
      <c r="B137" s="3" t="s">
        <v>465</v>
      </c>
      <c r="C137" s="2"/>
      <c r="D137" s="38">
        <v>1094.1600000000001</v>
      </c>
      <c r="E137" s="42">
        <v>0</v>
      </c>
    </row>
    <row r="138" spans="1:5" ht="10.5" customHeight="1" x14ac:dyDescent="0.25">
      <c r="A138" s="3" t="s">
        <v>466</v>
      </c>
      <c r="B138" s="3" t="s">
        <v>467</v>
      </c>
      <c r="C138" s="2"/>
      <c r="D138" s="38">
        <v>4753.29</v>
      </c>
      <c r="E138" s="42">
        <v>0</v>
      </c>
    </row>
    <row r="139" spans="1:5" ht="10.9" customHeight="1" x14ac:dyDescent="0.25">
      <c r="A139" s="3" t="s">
        <v>599</v>
      </c>
      <c r="B139" s="3" t="s">
        <v>600</v>
      </c>
      <c r="C139" s="2"/>
      <c r="D139" s="42">
        <v>0</v>
      </c>
      <c r="E139" s="40">
        <v>286744.68</v>
      </c>
    </row>
    <row r="140" spans="1:5" ht="10.9" customHeight="1" x14ac:dyDescent="0.25">
      <c r="A140" s="3" t="s">
        <v>441</v>
      </c>
      <c r="B140" s="3" t="s">
        <v>468</v>
      </c>
      <c r="C140" s="2"/>
      <c r="D140" s="45">
        <v>47481.57</v>
      </c>
      <c r="E140" s="40">
        <v>400349.14</v>
      </c>
    </row>
    <row r="141" spans="1:5" ht="10.9" customHeight="1" x14ac:dyDescent="0.25">
      <c r="A141" s="3" t="s">
        <v>469</v>
      </c>
      <c r="B141" s="3" t="s">
        <v>470</v>
      </c>
      <c r="C141" s="2"/>
      <c r="D141" s="2"/>
      <c r="E141" s="2"/>
    </row>
    <row r="142" spans="1:5" ht="10.9" customHeight="1" x14ac:dyDescent="0.25">
      <c r="A142" s="3" t="s">
        <v>471</v>
      </c>
      <c r="B142" s="3" t="s">
        <v>472</v>
      </c>
      <c r="C142" s="2"/>
      <c r="D142" s="38">
        <v>5420.3</v>
      </c>
      <c r="E142" s="45">
        <v>45219.13</v>
      </c>
    </row>
    <row r="143" spans="1:5" ht="10.5" customHeight="1" x14ac:dyDescent="0.25">
      <c r="A143" s="3" t="s">
        <v>473</v>
      </c>
      <c r="B143" s="3" t="s">
        <v>474</v>
      </c>
      <c r="C143" s="2"/>
      <c r="D143" s="45">
        <v>18658.68</v>
      </c>
      <c r="E143" s="45">
        <v>52760.86</v>
      </c>
    </row>
    <row r="144" spans="1:5" ht="10.9" customHeight="1" x14ac:dyDescent="0.25">
      <c r="A144" s="3" t="s">
        <v>475</v>
      </c>
      <c r="B144" s="3" t="s">
        <v>476</v>
      </c>
      <c r="C144" s="2"/>
      <c r="D144" s="42">
        <v>0.71</v>
      </c>
      <c r="E144" s="47">
        <v>14.88</v>
      </c>
    </row>
    <row r="145" spans="1:5" ht="10.9" customHeight="1" x14ac:dyDescent="0.25">
      <c r="A145" s="3" t="s">
        <v>601</v>
      </c>
      <c r="B145" s="3" t="s">
        <v>602</v>
      </c>
      <c r="C145" s="2"/>
      <c r="D145" s="42">
        <v>0</v>
      </c>
      <c r="E145" s="38">
        <v>3865.19</v>
      </c>
    </row>
    <row r="146" spans="1:5" ht="10.9" customHeight="1" x14ac:dyDescent="0.25">
      <c r="A146" s="3" t="s">
        <v>477</v>
      </c>
      <c r="B146" s="3" t="s">
        <v>478</v>
      </c>
      <c r="C146" s="2"/>
      <c r="D146" s="41">
        <v>-31.2</v>
      </c>
      <c r="E146" s="38">
        <v>1141.94</v>
      </c>
    </row>
    <row r="147" spans="1:5" ht="10.5" customHeight="1" x14ac:dyDescent="0.25">
      <c r="A147" s="3" t="s">
        <v>479</v>
      </c>
      <c r="B147" s="3" t="s">
        <v>480</v>
      </c>
      <c r="C147" s="2"/>
      <c r="D147" s="38">
        <v>1523.05</v>
      </c>
      <c r="E147" s="42">
        <v>0</v>
      </c>
    </row>
    <row r="148" spans="1:5" ht="10.9" customHeight="1" x14ac:dyDescent="0.25">
      <c r="A148" s="3" t="s">
        <v>481</v>
      </c>
      <c r="B148" s="3" t="s">
        <v>482</v>
      </c>
      <c r="C148" s="2"/>
      <c r="D148" s="38">
        <v>4354.34</v>
      </c>
      <c r="E148" s="42">
        <v>0</v>
      </c>
    </row>
    <row r="149" spans="1:5" ht="10.9" customHeight="1" x14ac:dyDescent="0.25">
      <c r="A149" s="3" t="s">
        <v>483</v>
      </c>
      <c r="B149" s="3" t="s">
        <v>484</v>
      </c>
      <c r="C149" s="2"/>
      <c r="D149" s="42">
        <v>3.18</v>
      </c>
      <c r="E149" s="42">
        <v>3.79</v>
      </c>
    </row>
    <row r="150" spans="1:5" ht="10.9" customHeight="1" x14ac:dyDescent="0.25">
      <c r="A150" s="3" t="s">
        <v>485</v>
      </c>
      <c r="B150" s="3" t="s">
        <v>486</v>
      </c>
      <c r="C150" s="2"/>
      <c r="D150" s="45">
        <v>28754.66</v>
      </c>
      <c r="E150" s="38">
        <v>4504.07</v>
      </c>
    </row>
    <row r="151" spans="1:5" ht="10.9" customHeight="1" x14ac:dyDescent="0.25">
      <c r="A151" s="3" t="s">
        <v>487</v>
      </c>
      <c r="B151" s="3" t="s">
        <v>488</v>
      </c>
      <c r="C151" s="2"/>
      <c r="D151" s="45">
        <v>74787.13</v>
      </c>
      <c r="E151" s="42">
        <v>0</v>
      </c>
    </row>
    <row r="152" spans="1:5" ht="10.5" customHeight="1" x14ac:dyDescent="0.25">
      <c r="A152" s="3" t="s">
        <v>603</v>
      </c>
      <c r="B152" s="3" t="s">
        <v>604</v>
      </c>
      <c r="C152" s="2"/>
      <c r="D152" s="42">
        <v>0</v>
      </c>
      <c r="E152" s="38">
        <v>1903.44</v>
      </c>
    </row>
    <row r="153" spans="1:5" ht="10.5" customHeight="1" x14ac:dyDescent="0.25">
      <c r="A153" s="3" t="s">
        <v>605</v>
      </c>
      <c r="B153" s="3" t="s">
        <v>606</v>
      </c>
      <c r="C153" s="2"/>
      <c r="D153" s="42">
        <v>0</v>
      </c>
      <c r="E153" s="45">
        <v>18293.580000000002</v>
      </c>
    </row>
    <row r="154" spans="1:5" ht="10.9" customHeight="1" x14ac:dyDescent="0.25">
      <c r="A154" s="3" t="s">
        <v>607</v>
      </c>
      <c r="B154" s="3" t="s">
        <v>608</v>
      </c>
      <c r="C154" s="2"/>
      <c r="D154" s="42">
        <v>0</v>
      </c>
      <c r="E154" s="40">
        <v>470375.65</v>
      </c>
    </row>
    <row r="155" spans="1:5" ht="10.9" customHeight="1" x14ac:dyDescent="0.25">
      <c r="A155" s="3" t="s">
        <v>489</v>
      </c>
      <c r="B155" s="3" t="s">
        <v>490</v>
      </c>
      <c r="C155" s="2"/>
      <c r="D155" s="45">
        <v>10439.57</v>
      </c>
      <c r="E155" s="45">
        <v>32391.86</v>
      </c>
    </row>
    <row r="156" spans="1:5" ht="10.9" customHeight="1" x14ac:dyDescent="0.25">
      <c r="A156" s="3" t="s">
        <v>491</v>
      </c>
      <c r="B156" s="3" t="s">
        <v>492</v>
      </c>
      <c r="C156" s="2"/>
      <c r="D156" s="38">
        <v>8183.54</v>
      </c>
      <c r="E156" s="45">
        <v>54400.35</v>
      </c>
    </row>
    <row r="157" spans="1:5" ht="10.9" customHeight="1" x14ac:dyDescent="0.25">
      <c r="A157" s="2" t="s">
        <v>469</v>
      </c>
      <c r="B157" s="3" t="s">
        <v>493</v>
      </c>
      <c r="C157" s="2"/>
      <c r="D157" s="40">
        <v>152093.96</v>
      </c>
      <c r="E157" s="40">
        <v>684874.74</v>
      </c>
    </row>
    <row r="158" spans="1:5" ht="10.9" customHeight="1" x14ac:dyDescent="0.25">
      <c r="A158" s="4" t="s">
        <v>494</v>
      </c>
      <c r="B158" s="3" t="s">
        <v>495</v>
      </c>
      <c r="C158" s="2"/>
      <c r="D158" s="2"/>
      <c r="E158" s="2"/>
    </row>
    <row r="159" spans="1:5" ht="10.5" customHeight="1" x14ac:dyDescent="0.25">
      <c r="A159" s="2" t="s">
        <v>496</v>
      </c>
      <c r="B159" s="3" t="s">
        <v>497</v>
      </c>
      <c r="C159" s="2"/>
      <c r="D159" s="43">
        <v>-0.8</v>
      </c>
      <c r="E159" s="47">
        <v>44.47</v>
      </c>
    </row>
    <row r="160" spans="1:5" ht="10.9" customHeight="1" x14ac:dyDescent="0.25">
      <c r="A160" s="4" t="s">
        <v>498</v>
      </c>
      <c r="B160" s="3" t="s">
        <v>499</v>
      </c>
      <c r="C160" s="2"/>
      <c r="D160" s="42">
        <v>0.2</v>
      </c>
      <c r="E160" s="44">
        <v>104.63</v>
      </c>
    </row>
    <row r="161" spans="1:5" ht="10.9" customHeight="1" x14ac:dyDescent="0.25">
      <c r="A161" s="2" t="s">
        <v>494</v>
      </c>
      <c r="B161" s="3" t="s">
        <v>500</v>
      </c>
      <c r="C161" s="2"/>
      <c r="D161" s="43">
        <v>-0.6</v>
      </c>
      <c r="E161" s="44">
        <v>149.1</v>
      </c>
    </row>
    <row r="162" spans="1:5" ht="10.9" customHeight="1" x14ac:dyDescent="0.25">
      <c r="A162" s="2">
        <v>6.1</v>
      </c>
      <c r="B162" s="3" t="s">
        <v>501</v>
      </c>
      <c r="C162" s="2"/>
      <c r="D162" s="40">
        <v>199574.93</v>
      </c>
      <c r="E162" s="39">
        <v>1085372.98</v>
      </c>
    </row>
    <row r="163" spans="1:5" ht="10.9" customHeight="1" x14ac:dyDescent="0.25">
      <c r="A163" s="2">
        <v>6</v>
      </c>
      <c r="B163" s="3" t="s">
        <v>502</v>
      </c>
      <c r="C163" s="2"/>
      <c r="D163" s="40">
        <v>270084.52</v>
      </c>
      <c r="E163" s="39">
        <v>1405169.56</v>
      </c>
    </row>
    <row r="164" spans="1:5" ht="10.5" customHeight="1" thickBot="1" x14ac:dyDescent="0.3">
      <c r="A164" s="2"/>
      <c r="B164" s="2"/>
      <c r="C164" s="2"/>
      <c r="D164" s="49"/>
      <c r="E164" s="49"/>
    </row>
    <row r="165" spans="1:5" ht="10.5" customHeight="1" thickTop="1" x14ac:dyDescent="0.25">
      <c r="A165" s="5" t="s">
        <v>621</v>
      </c>
      <c r="B165" s="4" t="s">
        <v>621</v>
      </c>
      <c r="C165" s="2"/>
      <c r="D165" s="50">
        <v>-320567.16000000003</v>
      </c>
      <c r="E165" s="50">
        <v>-861037.52</v>
      </c>
    </row>
    <row r="166" spans="1:5" ht="10.9" customHeight="1" x14ac:dyDescent="0.25">
      <c r="A166" s="2"/>
      <c r="B166" s="2"/>
      <c r="C166" s="51" t="s">
        <v>622</v>
      </c>
      <c r="D166" s="2"/>
      <c r="E166" s="2"/>
    </row>
    <row r="167" spans="1:5" ht="10.9" customHeight="1" x14ac:dyDescent="0.25">
      <c r="A167" s="5" t="s">
        <v>623</v>
      </c>
      <c r="B167" s="4" t="s">
        <v>623</v>
      </c>
      <c r="C167" s="2"/>
      <c r="D167" s="41">
        <v>-10</v>
      </c>
      <c r="E167" s="46">
        <v>-21291.19</v>
      </c>
    </row>
    <row r="168" spans="1:5" ht="10.5" customHeight="1" x14ac:dyDescent="0.25">
      <c r="A168" s="2"/>
      <c r="B168" s="2"/>
      <c r="C168" s="2"/>
      <c r="D168" s="2"/>
      <c r="E168" s="43">
        <v>-1.27</v>
      </c>
    </row>
    <row r="169" spans="1:5" ht="10.9" customHeight="1" x14ac:dyDescent="0.25">
      <c r="A169" s="2"/>
      <c r="B169" s="2"/>
      <c r="C169" s="2"/>
      <c r="D169" s="2"/>
      <c r="E169" s="46">
        <v>-25806.07</v>
      </c>
    </row>
    <row r="170" spans="1:5" ht="10.9" customHeight="1" x14ac:dyDescent="0.25">
      <c r="A170" s="2"/>
      <c r="B170" s="2"/>
      <c r="C170" s="2"/>
      <c r="D170" s="52"/>
      <c r="E170" s="52"/>
    </row>
    <row r="171" spans="1:5" ht="10.9" customHeight="1" x14ac:dyDescent="0.25">
      <c r="A171" s="2"/>
      <c r="B171" s="2"/>
      <c r="C171" s="53" t="s">
        <v>624</v>
      </c>
      <c r="D171" s="41">
        <v>-10</v>
      </c>
      <c r="E171" s="46">
        <v>-47098.53</v>
      </c>
    </row>
    <row r="172" spans="1:5" ht="17.850000000000001" customHeight="1" thickBot="1" x14ac:dyDescent="0.3">
      <c r="A172" s="2"/>
      <c r="B172" s="2"/>
      <c r="C172" s="2"/>
      <c r="D172" s="49"/>
      <c r="E172" s="49"/>
    </row>
    <row r="173" spans="1:5" ht="10.9" customHeight="1" thickTop="1" x14ac:dyDescent="0.25">
      <c r="A173" s="5" t="s">
        <v>625</v>
      </c>
      <c r="B173" s="5" t="s">
        <v>625</v>
      </c>
      <c r="C173" s="2"/>
      <c r="D173" s="50">
        <v>-320577.16000000003</v>
      </c>
      <c r="E173" s="50">
        <v>-908136.05</v>
      </c>
    </row>
    <row r="174" spans="1:5" ht="17.850000000000001" customHeight="1" x14ac:dyDescent="0.25"/>
    <row r="175" spans="1:5" ht="13.9" customHeight="1" x14ac:dyDescent="0.25"/>
    <row r="176" spans="1:5" ht="12" customHeight="1" x14ac:dyDescent="0.25"/>
    <row r="177" ht="12.95" customHeight="1" x14ac:dyDescent="0.25"/>
    <row r="178" ht="10.9" customHeight="1" x14ac:dyDescent="0.25"/>
    <row r="179" ht="10.5" customHeight="1" x14ac:dyDescent="0.25"/>
    <row r="180" ht="10.5" customHeight="1" x14ac:dyDescent="0.25"/>
    <row r="181" ht="10.5" customHeight="1" x14ac:dyDescent="0.25"/>
    <row r="182" ht="10.9" customHeight="1" x14ac:dyDescent="0.25"/>
    <row r="183" ht="10.9" customHeight="1" x14ac:dyDescent="0.25"/>
    <row r="184" ht="10.9" customHeight="1" x14ac:dyDescent="0.25"/>
    <row r="185" ht="10.5" customHeight="1" x14ac:dyDescent="0.25"/>
    <row r="186" ht="10.9" customHeight="1" x14ac:dyDescent="0.25"/>
    <row r="187" ht="10.9" customHeight="1" x14ac:dyDescent="0.25"/>
    <row r="188" ht="10.5" customHeight="1" x14ac:dyDescent="0.25"/>
    <row r="189" ht="10.9" customHeight="1" x14ac:dyDescent="0.25"/>
    <row r="190" ht="10.9" customHeight="1" x14ac:dyDescent="0.25"/>
    <row r="191" ht="10.9" customHeight="1" x14ac:dyDescent="0.25"/>
    <row r="192" ht="10.9" customHeight="1" x14ac:dyDescent="0.25"/>
    <row r="193" ht="10.5" customHeight="1" x14ac:dyDescent="0.25"/>
    <row r="194" ht="10.5" customHeight="1" x14ac:dyDescent="0.25"/>
    <row r="195" ht="10.5" customHeight="1" x14ac:dyDescent="0.25"/>
    <row r="196" ht="10.9" customHeight="1" x14ac:dyDescent="0.25"/>
    <row r="197" ht="10.9" customHeight="1" x14ac:dyDescent="0.25"/>
    <row r="198" ht="10.9" customHeight="1" x14ac:dyDescent="0.25"/>
    <row r="199" ht="10.9" customHeight="1" x14ac:dyDescent="0.25"/>
    <row r="200" ht="10.9" customHeight="1" x14ac:dyDescent="0.25"/>
    <row r="201" ht="10.5" customHeight="1" x14ac:dyDescent="0.25"/>
    <row r="202" ht="10.5" customHeight="1" x14ac:dyDescent="0.25"/>
    <row r="203" ht="10.9" customHeight="1" x14ac:dyDescent="0.25"/>
    <row r="204" ht="10.9" customHeight="1" x14ac:dyDescent="0.25"/>
    <row r="205" ht="10.9" customHeight="1" x14ac:dyDescent="0.25"/>
    <row r="206" ht="10.9" customHeight="1" x14ac:dyDescent="0.25"/>
    <row r="207" ht="10.5" customHeight="1" x14ac:dyDescent="0.25"/>
    <row r="208" ht="10.5" customHeight="1" x14ac:dyDescent="0.25"/>
    <row r="209" ht="10.5" customHeight="1" x14ac:dyDescent="0.25"/>
    <row r="210" ht="10.9" customHeight="1" x14ac:dyDescent="0.25"/>
    <row r="211" ht="10.9" customHeight="1" x14ac:dyDescent="0.25"/>
    <row r="212" ht="10.9" customHeight="1" x14ac:dyDescent="0.25"/>
    <row r="213" ht="10.9" customHeight="1" x14ac:dyDescent="0.25"/>
    <row r="214" ht="10.5" customHeight="1" x14ac:dyDescent="0.25"/>
    <row r="215" ht="10.9" customHeight="1" x14ac:dyDescent="0.25"/>
    <row r="216" ht="10.9" customHeight="1" x14ac:dyDescent="0.25"/>
    <row r="217" ht="10.9" customHeight="1" x14ac:dyDescent="0.25"/>
    <row r="218" ht="10.9" customHeight="1" x14ac:dyDescent="0.25"/>
    <row r="219" ht="10.9" customHeight="1" x14ac:dyDescent="0.25"/>
    <row r="220" ht="10.9" customHeight="1" x14ac:dyDescent="0.25"/>
    <row r="221" ht="10.9" customHeight="1" x14ac:dyDescent="0.25"/>
    <row r="222" ht="10.9" customHeight="1" x14ac:dyDescent="0.25"/>
    <row r="223" ht="10.9" customHeight="1" x14ac:dyDescent="0.25"/>
    <row r="224" ht="10.5" customHeight="1" x14ac:dyDescent="0.25"/>
    <row r="225" ht="10.5" customHeight="1" x14ac:dyDescent="0.25"/>
    <row r="226" ht="10.5" customHeight="1" x14ac:dyDescent="0.25"/>
    <row r="227" ht="10.9" customHeight="1" x14ac:dyDescent="0.25"/>
    <row r="228" ht="10.9" customHeight="1" x14ac:dyDescent="0.25"/>
    <row r="229" ht="17.850000000000001" customHeight="1" x14ac:dyDescent="0.25"/>
    <row r="230" ht="10.9" customHeight="1" x14ac:dyDescent="0.25"/>
    <row r="231" ht="17.850000000000001" customHeight="1" x14ac:dyDescent="0.25"/>
    <row r="232" ht="13.9" customHeight="1" x14ac:dyDescent="0.25"/>
    <row r="233" ht="12" customHeight="1" x14ac:dyDescent="0.25"/>
    <row r="234" ht="12.95" customHeight="1" x14ac:dyDescent="0.25"/>
    <row r="235" ht="10.9" customHeight="1" x14ac:dyDescent="0.25"/>
    <row r="236" ht="10.9" customHeight="1" x14ac:dyDescent="0.25"/>
    <row r="237" ht="10.9" customHeight="1" x14ac:dyDescent="0.25"/>
    <row r="238" ht="10.9" customHeight="1" x14ac:dyDescent="0.25"/>
    <row r="239" ht="10.9" customHeight="1" x14ac:dyDescent="0.25"/>
    <row r="240" ht="10.9" customHeight="1" x14ac:dyDescent="0.25"/>
    <row r="241" ht="10.9" customHeight="1" x14ac:dyDescent="0.25"/>
    <row r="242" ht="10.5" customHeight="1" x14ac:dyDescent="0.25"/>
    <row r="243" ht="10.9" customHeight="1" x14ac:dyDescent="0.25"/>
    <row r="244" ht="10.9" customHeight="1" x14ac:dyDescent="0.25"/>
    <row r="245" ht="10.9" customHeight="1" x14ac:dyDescent="0.25"/>
    <row r="246" ht="10.9" customHeight="1" x14ac:dyDescent="0.25"/>
    <row r="247" ht="10.9" customHeight="1" x14ac:dyDescent="0.25"/>
    <row r="248" ht="10.5" customHeight="1" x14ac:dyDescent="0.25"/>
    <row r="249" ht="10.9" customHeight="1" x14ac:dyDescent="0.25"/>
    <row r="250" ht="10.9" customHeight="1" x14ac:dyDescent="0.25"/>
    <row r="251" ht="10.9" customHeight="1" x14ac:dyDescent="0.25"/>
    <row r="252" ht="10.9" customHeight="1" x14ac:dyDescent="0.25"/>
    <row r="253" ht="10.5" customHeight="1" x14ac:dyDescent="0.25"/>
    <row r="254" ht="10.9" customHeight="1" x14ac:dyDescent="0.25"/>
    <row r="255" ht="10.9" customHeight="1" x14ac:dyDescent="0.25"/>
    <row r="256" ht="10.9" customHeight="1" x14ac:dyDescent="0.25"/>
    <row r="257" ht="10.5" customHeight="1" x14ac:dyDescent="0.25"/>
    <row r="258" ht="10.9" customHeight="1" x14ac:dyDescent="0.25"/>
    <row r="259" ht="10.9" customHeight="1" x14ac:dyDescent="0.25"/>
    <row r="260" ht="10.9" customHeight="1" x14ac:dyDescent="0.25"/>
    <row r="261" ht="10.5" customHeight="1" x14ac:dyDescent="0.25"/>
    <row r="262" ht="10.9" customHeight="1" x14ac:dyDescent="0.25"/>
    <row r="263" ht="10.9" customHeight="1" x14ac:dyDescent="0.25"/>
    <row r="264" ht="10.5" customHeight="1" x14ac:dyDescent="0.25"/>
    <row r="265" ht="10.9" customHeight="1" x14ac:dyDescent="0.25"/>
    <row r="266" ht="10.9" customHeight="1" x14ac:dyDescent="0.25"/>
    <row r="267" ht="10.9" customHeight="1" x14ac:dyDescent="0.25"/>
    <row r="268" ht="10.5" customHeight="1" x14ac:dyDescent="0.25"/>
    <row r="269" ht="10.9" customHeight="1" x14ac:dyDescent="0.25"/>
    <row r="270" ht="10.9" customHeight="1" x14ac:dyDescent="0.25"/>
    <row r="271" ht="10.9" customHeight="1" x14ac:dyDescent="0.25"/>
    <row r="272" ht="10.9" customHeight="1" x14ac:dyDescent="0.25"/>
    <row r="273" ht="10.5" customHeight="1" x14ac:dyDescent="0.25"/>
    <row r="274" ht="10.9" customHeight="1" x14ac:dyDescent="0.25"/>
    <row r="275" ht="10.9" customHeight="1" x14ac:dyDescent="0.25"/>
    <row r="276" ht="10.9" customHeight="1" x14ac:dyDescent="0.25"/>
    <row r="277" ht="10.5" customHeight="1" x14ac:dyDescent="0.25"/>
    <row r="278" ht="10.9" customHeight="1" x14ac:dyDescent="0.25"/>
    <row r="279" ht="10.9" customHeight="1" x14ac:dyDescent="0.25"/>
    <row r="280" ht="10.9" customHeight="1" x14ac:dyDescent="0.25"/>
    <row r="281" ht="10.9" customHeight="1" x14ac:dyDescent="0.25"/>
    <row r="282" ht="10.5" customHeight="1" x14ac:dyDescent="0.25"/>
    <row r="283" ht="10.9" customHeight="1" x14ac:dyDescent="0.25"/>
    <row r="284" ht="10.9" customHeight="1" x14ac:dyDescent="0.25"/>
    <row r="285" ht="10.9" customHeight="1" x14ac:dyDescent="0.25"/>
    <row r="286" ht="17.850000000000001" customHeight="1" x14ac:dyDescent="0.25"/>
    <row r="287" ht="10.9" customHeight="1" x14ac:dyDescent="0.25"/>
    <row r="288" ht="17.850000000000001" customHeight="1" x14ac:dyDescent="0.25"/>
    <row r="289" ht="13.9" customHeight="1" x14ac:dyDescent="0.25"/>
    <row r="290" ht="12" customHeight="1" x14ac:dyDescent="0.25"/>
    <row r="291" ht="12.95" customHeight="1" x14ac:dyDescent="0.25"/>
    <row r="292" ht="10.9" customHeight="1" x14ac:dyDescent="0.25"/>
    <row r="293" ht="10.5" customHeight="1" x14ac:dyDescent="0.25"/>
    <row r="294" ht="10.5" customHeight="1" x14ac:dyDescent="0.25"/>
    <row r="295" ht="10.9" customHeight="1" x14ac:dyDescent="0.25"/>
    <row r="296" ht="10.9" customHeight="1" x14ac:dyDescent="0.25"/>
    <row r="297" ht="10.9" customHeight="1" x14ac:dyDescent="0.25"/>
    <row r="298" ht="10.9" customHeight="1" x14ac:dyDescent="0.25"/>
    <row r="299" ht="10.9" customHeight="1" x14ac:dyDescent="0.25"/>
    <row r="300" ht="10.9" customHeight="1" x14ac:dyDescent="0.25"/>
    <row r="301" ht="10.9" customHeight="1" x14ac:dyDescent="0.25"/>
    <row r="302" ht="10.9" customHeight="1" x14ac:dyDescent="0.25"/>
    <row r="303" ht="10.9" customHeight="1" x14ac:dyDescent="0.25"/>
    <row r="304" ht="10.9" customHeight="1" x14ac:dyDescent="0.25"/>
    <row r="305" ht="10.9" customHeight="1" x14ac:dyDescent="0.25"/>
    <row r="306" ht="10.9" customHeight="1" x14ac:dyDescent="0.25"/>
    <row r="307" ht="10.9" customHeight="1" x14ac:dyDescent="0.25"/>
    <row r="308" ht="10.5" customHeight="1" x14ac:dyDescent="0.25"/>
    <row r="309" ht="10.9" customHeight="1" x14ac:dyDescent="0.25"/>
    <row r="310" ht="10.9" customHeight="1" x14ac:dyDescent="0.25"/>
    <row r="311" ht="10.9" customHeight="1" x14ac:dyDescent="0.25"/>
    <row r="312" ht="10.9" customHeight="1" x14ac:dyDescent="0.25"/>
    <row r="313" ht="10.9" customHeight="1" x14ac:dyDescent="0.25"/>
    <row r="314" ht="10.9" customHeight="1" x14ac:dyDescent="0.25"/>
    <row r="315" ht="10.9" customHeight="1" x14ac:dyDescent="0.25"/>
    <row r="316" ht="10.9" customHeight="1" x14ac:dyDescent="0.25"/>
    <row r="317" ht="10.9" customHeight="1" x14ac:dyDescent="0.25"/>
    <row r="318" ht="10.9" customHeight="1" x14ac:dyDescent="0.25"/>
    <row r="319" ht="10.9" customHeight="1" x14ac:dyDescent="0.25"/>
    <row r="320" ht="10.9" customHeight="1" x14ac:dyDescent="0.25"/>
    <row r="321" ht="10.5" customHeight="1" x14ac:dyDescent="0.25"/>
    <row r="322" ht="10.9" customHeight="1" x14ac:dyDescent="0.25"/>
    <row r="323" ht="10.9" customHeight="1" x14ac:dyDescent="0.25"/>
    <row r="324" ht="10.9" customHeight="1" x14ac:dyDescent="0.25"/>
    <row r="325" ht="10.9" customHeight="1" x14ac:dyDescent="0.25"/>
    <row r="326" ht="10.9" customHeight="1" x14ac:dyDescent="0.25"/>
    <row r="327" ht="11.45" customHeight="1" x14ac:dyDescent="0.25"/>
  </sheetData>
  <pageMargins left="0.7" right="0.7" top="0.75" bottom="0.75" header="0.3" footer="0.3"/>
  <pageSetup paperSize="256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52"/>
  <sheetViews>
    <sheetView workbookViewId="0">
      <selection activeCell="E144" sqref="E144"/>
    </sheetView>
  </sheetViews>
  <sheetFormatPr baseColWidth="10" defaultColWidth="11.42578125" defaultRowHeight="15" x14ac:dyDescent="0.25"/>
  <sheetData>
    <row r="1" spans="1:17" ht="18" x14ac:dyDescent="0.25">
      <c r="A1" s="2"/>
      <c r="B1" s="2"/>
      <c r="C1" s="2"/>
      <c r="D1" s="2"/>
      <c r="E1" s="54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8" x14ac:dyDescent="0.25">
      <c r="A2" s="2"/>
      <c r="B2" s="2"/>
      <c r="C2" s="2"/>
      <c r="D2" s="2"/>
      <c r="E2" s="54" t="s">
        <v>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5.75" x14ac:dyDescent="0.25">
      <c r="A3" s="2"/>
      <c r="B3" s="2"/>
      <c r="C3" s="2"/>
      <c r="D3" s="2"/>
      <c r="E3" s="55" t="s">
        <v>626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x14ac:dyDescent="0.25">
      <c r="A4" s="2"/>
      <c r="B4" s="2"/>
      <c r="C4" s="2"/>
      <c r="D4" s="2"/>
      <c r="E4" s="12" t="s">
        <v>610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x14ac:dyDescent="0.25">
      <c r="A5" s="2"/>
      <c r="B5" s="2"/>
      <c r="C5" s="2"/>
      <c r="D5" s="2"/>
      <c r="E5" s="35" t="s">
        <v>627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 s="2"/>
      <c r="B6" s="2"/>
      <c r="C6" s="2"/>
      <c r="D6" s="2"/>
      <c r="E6" s="35" t="s">
        <v>611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x14ac:dyDescent="0.25">
      <c r="A7" s="2"/>
      <c r="B7" s="2"/>
      <c r="C7" s="2"/>
      <c r="D7" s="2"/>
      <c r="E7" s="36" t="s">
        <v>628</v>
      </c>
      <c r="F7" s="36" t="s">
        <v>629</v>
      </c>
      <c r="G7" s="36" t="s">
        <v>630</v>
      </c>
      <c r="H7" s="36" t="s">
        <v>631</v>
      </c>
      <c r="I7" s="36" t="s">
        <v>632</v>
      </c>
      <c r="J7" s="36" t="s">
        <v>633</v>
      </c>
      <c r="K7" s="36" t="s">
        <v>634</v>
      </c>
      <c r="L7" s="36" t="s">
        <v>635</v>
      </c>
      <c r="M7" s="36" t="s">
        <v>636</v>
      </c>
      <c r="N7" s="36" t="s">
        <v>637</v>
      </c>
      <c r="O7" s="36" t="s">
        <v>638</v>
      </c>
      <c r="P7" s="36" t="s">
        <v>639</v>
      </c>
      <c r="Q7" s="36" t="s">
        <v>640</v>
      </c>
    </row>
    <row r="8" spans="1:17" x14ac:dyDescent="0.25">
      <c r="A8" s="2"/>
      <c r="B8" s="2"/>
      <c r="C8" s="2"/>
      <c r="D8" s="37" t="s">
        <v>616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A9" s="3">
        <v>4</v>
      </c>
      <c r="B9" s="3" t="s">
        <v>290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x14ac:dyDescent="0.25">
      <c r="A10" s="3">
        <v>4.01</v>
      </c>
      <c r="B10" s="3" t="s">
        <v>291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 s="3" t="s">
        <v>292</v>
      </c>
      <c r="B11" s="3" t="s">
        <v>293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40">
        <v>457644.34</v>
      </c>
    </row>
    <row r="12" spans="1:17" x14ac:dyDescent="0.25">
      <c r="A12" s="3" t="s">
        <v>294</v>
      </c>
      <c r="B12" s="3" t="s">
        <v>295</v>
      </c>
      <c r="C12" s="2"/>
      <c r="D12" s="2"/>
      <c r="E12" s="38">
        <v>1270.04</v>
      </c>
      <c r="F12" s="38">
        <v>1367.66</v>
      </c>
      <c r="G12" s="38">
        <v>4503.1400000000003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0</v>
      </c>
      <c r="O12" s="42">
        <v>0</v>
      </c>
      <c r="P12" s="42">
        <v>0</v>
      </c>
      <c r="Q12" s="38">
        <v>7140.84</v>
      </c>
    </row>
    <row r="13" spans="1:17" x14ac:dyDescent="0.25">
      <c r="A13" s="3" t="s">
        <v>296</v>
      </c>
      <c r="B13" s="3" t="s">
        <v>297</v>
      </c>
      <c r="C13" s="2"/>
      <c r="D13" s="2"/>
      <c r="E13" s="40">
        <v>174852.08</v>
      </c>
      <c r="F13" s="45">
        <v>51229.120000000003</v>
      </c>
      <c r="G13" s="40">
        <v>151026.95000000001</v>
      </c>
      <c r="H13" s="45">
        <v>73410.350000000006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0">
        <v>450518.5</v>
      </c>
    </row>
    <row r="14" spans="1:17" x14ac:dyDescent="0.25">
      <c r="A14" s="3" t="s">
        <v>298</v>
      </c>
      <c r="B14" s="3" t="s">
        <v>299</v>
      </c>
      <c r="C14" s="2"/>
      <c r="D14" s="2"/>
      <c r="E14" s="42">
        <v>0</v>
      </c>
      <c r="F14" s="42">
        <v>0</v>
      </c>
      <c r="G14" s="42">
        <v>0</v>
      </c>
      <c r="H14" s="42">
        <v>0</v>
      </c>
      <c r="I14" s="41">
        <v>-15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1">
        <v>-15</v>
      </c>
    </row>
    <row r="15" spans="1:17" x14ac:dyDescent="0.25">
      <c r="A15" s="3" t="s">
        <v>292</v>
      </c>
      <c r="B15" s="3" t="s">
        <v>300</v>
      </c>
      <c r="C15" s="2"/>
      <c r="D15" s="2"/>
      <c r="E15" s="40">
        <v>176122.12</v>
      </c>
      <c r="F15" s="45">
        <v>52596.78</v>
      </c>
      <c r="G15" s="40">
        <v>155530.09</v>
      </c>
      <c r="H15" s="45">
        <v>73410.350000000006</v>
      </c>
      <c r="I15" s="41">
        <v>-15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0">
        <v>457644.34</v>
      </c>
    </row>
    <row r="16" spans="1:17" x14ac:dyDescent="0.25">
      <c r="A16" s="3">
        <v>4.01</v>
      </c>
      <c r="B16" s="3" t="s">
        <v>301</v>
      </c>
      <c r="C16" s="2"/>
      <c r="D16" s="2"/>
      <c r="E16" s="40">
        <v>176122.12</v>
      </c>
      <c r="F16" s="45">
        <v>52596.78</v>
      </c>
      <c r="G16" s="40">
        <v>155530.09</v>
      </c>
      <c r="H16" s="45">
        <v>73410.350000000006</v>
      </c>
      <c r="I16" s="41">
        <v>-15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0">
        <v>457644.34</v>
      </c>
    </row>
    <row r="17" spans="1:17" x14ac:dyDescent="0.25">
      <c r="A17" s="3">
        <v>4.8099999999999996</v>
      </c>
      <c r="B17" s="3" t="s">
        <v>302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x14ac:dyDescent="0.25">
      <c r="A18" s="3" t="s">
        <v>303</v>
      </c>
      <c r="B18" s="3" t="s">
        <v>304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44">
        <v>430.38</v>
      </c>
    </row>
    <row r="19" spans="1:17" x14ac:dyDescent="0.25">
      <c r="A19" s="3" t="s">
        <v>306</v>
      </c>
      <c r="B19" s="3" t="s">
        <v>307</v>
      </c>
      <c r="C19" s="2"/>
      <c r="D19" s="2"/>
      <c r="E19" s="44">
        <v>147.65</v>
      </c>
      <c r="F19" s="44">
        <v>146.30000000000001</v>
      </c>
      <c r="G19" s="44">
        <v>136.43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4">
        <v>430.38</v>
      </c>
    </row>
    <row r="20" spans="1:17" x14ac:dyDescent="0.25">
      <c r="A20" s="3" t="s">
        <v>303</v>
      </c>
      <c r="B20" s="3" t="s">
        <v>308</v>
      </c>
      <c r="C20" s="2"/>
      <c r="D20" s="2"/>
      <c r="E20" s="44">
        <v>147.65</v>
      </c>
      <c r="F20" s="44">
        <v>146.30000000000001</v>
      </c>
      <c r="G20" s="44">
        <v>136.43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4">
        <v>430.38</v>
      </c>
    </row>
    <row r="21" spans="1:17" x14ac:dyDescent="0.25">
      <c r="A21" s="3" t="s">
        <v>641</v>
      </c>
      <c r="B21" s="3" t="s">
        <v>642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42">
        <v>0</v>
      </c>
    </row>
    <row r="22" spans="1:17" x14ac:dyDescent="0.25">
      <c r="A22" s="3" t="s">
        <v>641</v>
      </c>
      <c r="B22" s="3" t="s">
        <v>643</v>
      </c>
      <c r="C22" s="2"/>
      <c r="D22" s="2"/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</row>
    <row r="23" spans="1:17" x14ac:dyDescent="0.25">
      <c r="A23" s="3">
        <v>4.8099999999999996</v>
      </c>
      <c r="B23" s="3" t="s">
        <v>309</v>
      </c>
      <c r="C23" s="2"/>
      <c r="D23" s="2"/>
      <c r="E23" s="44">
        <v>147.65</v>
      </c>
      <c r="F23" s="44">
        <v>146.30000000000001</v>
      </c>
      <c r="G23" s="44">
        <v>136.43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4">
        <v>430.38</v>
      </c>
    </row>
    <row r="24" spans="1:17" x14ac:dyDescent="0.25">
      <c r="A24" s="3">
        <v>4</v>
      </c>
      <c r="B24" s="3" t="s">
        <v>310</v>
      </c>
      <c r="C24" s="2"/>
      <c r="D24" s="2"/>
      <c r="E24" s="40">
        <v>176269.77</v>
      </c>
      <c r="F24" s="45">
        <v>52743.08</v>
      </c>
      <c r="G24" s="40">
        <v>155666.51999999999</v>
      </c>
      <c r="H24" s="45">
        <v>73410.350000000006</v>
      </c>
      <c r="I24" s="41">
        <v>-15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0">
        <v>458074.72</v>
      </c>
    </row>
    <row r="25" spans="1:17" x14ac:dyDescent="0.25">
      <c r="A25" s="2"/>
      <c r="B25" s="2"/>
      <c r="C25" s="2"/>
      <c r="D25" s="37" t="s">
        <v>617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25">
      <c r="A26" s="3">
        <v>5</v>
      </c>
      <c r="B26" s="3" t="s">
        <v>311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x14ac:dyDescent="0.25">
      <c r="A27" s="3">
        <v>5.01</v>
      </c>
      <c r="B27" s="3" t="s">
        <v>312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25">
      <c r="A28" s="3" t="s">
        <v>313</v>
      </c>
      <c r="B28" s="3" t="s">
        <v>314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40">
        <v>430104.69</v>
      </c>
    </row>
    <row r="29" spans="1:17" x14ac:dyDescent="0.25">
      <c r="A29" s="3" t="s">
        <v>315</v>
      </c>
      <c r="B29" s="3" t="s">
        <v>316</v>
      </c>
      <c r="C29" s="2"/>
      <c r="D29" s="2"/>
      <c r="E29" s="40">
        <v>237619.15</v>
      </c>
      <c r="F29" s="42">
        <v>0</v>
      </c>
      <c r="G29" s="42">
        <v>0</v>
      </c>
      <c r="H29" s="40">
        <v>143497.85999999999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0">
        <v>381117.01</v>
      </c>
    </row>
    <row r="30" spans="1:17" x14ac:dyDescent="0.25">
      <c r="A30" s="3" t="s">
        <v>317</v>
      </c>
      <c r="B30" s="3" t="s">
        <v>318</v>
      </c>
      <c r="C30" s="2"/>
      <c r="D30" s="2"/>
      <c r="E30" s="45">
        <v>37796.79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5">
        <v>37796.79</v>
      </c>
    </row>
    <row r="31" spans="1:17" x14ac:dyDescent="0.25">
      <c r="A31" s="3" t="s">
        <v>319</v>
      </c>
      <c r="B31" s="3" t="s">
        <v>320</v>
      </c>
      <c r="C31" s="2"/>
      <c r="D31" s="2"/>
      <c r="E31" s="45">
        <v>11185.73</v>
      </c>
      <c r="F31" s="42">
        <v>4.1500000000000004</v>
      </c>
      <c r="G31" s="42">
        <v>1.01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5">
        <v>11190.89</v>
      </c>
    </row>
    <row r="32" spans="1:17" x14ac:dyDescent="0.25">
      <c r="A32" s="3" t="s">
        <v>313</v>
      </c>
      <c r="B32" s="3" t="s">
        <v>321</v>
      </c>
      <c r="C32" s="2"/>
      <c r="D32" s="2"/>
      <c r="E32" s="40">
        <v>286601.67</v>
      </c>
      <c r="F32" s="42">
        <v>4.1500000000000004</v>
      </c>
      <c r="G32" s="42">
        <v>1.01</v>
      </c>
      <c r="H32" s="40">
        <v>143497.85999999999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0">
        <v>430104.69</v>
      </c>
    </row>
    <row r="33" spans="1:17" x14ac:dyDescent="0.25">
      <c r="A33" s="3" t="s">
        <v>322</v>
      </c>
      <c r="B33" s="3" t="s">
        <v>323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45">
        <v>78452.67</v>
      </c>
    </row>
    <row r="34" spans="1:17" x14ac:dyDescent="0.25">
      <c r="A34" s="3" t="s">
        <v>324</v>
      </c>
      <c r="B34" s="3" t="s">
        <v>325</v>
      </c>
      <c r="C34" s="2"/>
      <c r="D34" s="2"/>
      <c r="E34" s="45">
        <v>13613.78</v>
      </c>
      <c r="F34" s="42">
        <v>0</v>
      </c>
      <c r="G34" s="42">
        <v>0</v>
      </c>
      <c r="H34" s="38">
        <v>7913.14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5">
        <v>21526.92</v>
      </c>
    </row>
    <row r="35" spans="1:17" x14ac:dyDescent="0.25">
      <c r="A35" s="3" t="s">
        <v>326</v>
      </c>
      <c r="B35" s="3" t="s">
        <v>327</v>
      </c>
      <c r="C35" s="2"/>
      <c r="D35" s="2"/>
      <c r="E35" s="38">
        <v>8905.7099999999991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38">
        <v>8905.7099999999991</v>
      </c>
    </row>
    <row r="36" spans="1:17" x14ac:dyDescent="0.25">
      <c r="A36" s="3" t="s">
        <v>328</v>
      </c>
      <c r="B36" s="3" t="s">
        <v>329</v>
      </c>
      <c r="C36" s="2"/>
      <c r="D36" s="2"/>
      <c r="E36" s="38">
        <v>4119.74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38">
        <v>4119.74</v>
      </c>
    </row>
    <row r="37" spans="1:17" x14ac:dyDescent="0.25">
      <c r="A37" s="3" t="s">
        <v>330</v>
      </c>
      <c r="B37" s="3" t="s">
        <v>331</v>
      </c>
      <c r="C37" s="2"/>
      <c r="D37" s="2"/>
      <c r="E37" s="44">
        <v>341.87</v>
      </c>
      <c r="F37" s="45">
        <v>22097.26</v>
      </c>
      <c r="G37" s="38">
        <v>2836.39</v>
      </c>
      <c r="H37" s="45">
        <v>14039.67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5">
        <v>39315.19</v>
      </c>
    </row>
    <row r="38" spans="1:17" x14ac:dyDescent="0.25">
      <c r="A38" s="3" t="s">
        <v>332</v>
      </c>
      <c r="B38" s="3" t="s">
        <v>333</v>
      </c>
      <c r="C38" s="2"/>
      <c r="D38" s="2"/>
      <c r="E38" s="38">
        <v>4345.1499999999996</v>
      </c>
      <c r="F38" s="44">
        <v>207.57</v>
      </c>
      <c r="G38" s="42">
        <v>6.25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38">
        <v>4558.97</v>
      </c>
    </row>
    <row r="39" spans="1:17" x14ac:dyDescent="0.25">
      <c r="A39" s="3" t="s">
        <v>334</v>
      </c>
      <c r="B39" s="3" t="s">
        <v>335</v>
      </c>
      <c r="C39" s="2"/>
      <c r="D39" s="2"/>
      <c r="E39" s="42">
        <v>0</v>
      </c>
      <c r="F39" s="47">
        <v>26.14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7">
        <v>26.14</v>
      </c>
    </row>
    <row r="40" spans="1:17" x14ac:dyDescent="0.25">
      <c r="A40" s="3" t="s">
        <v>322</v>
      </c>
      <c r="B40" s="3" t="s">
        <v>336</v>
      </c>
      <c r="C40" s="2"/>
      <c r="D40" s="2"/>
      <c r="E40" s="45">
        <v>31326.25</v>
      </c>
      <c r="F40" s="45">
        <v>22330.97</v>
      </c>
      <c r="G40" s="38">
        <v>2842.64</v>
      </c>
      <c r="H40" s="45">
        <v>21952.81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5">
        <v>78452.67</v>
      </c>
    </row>
    <row r="41" spans="1:17" x14ac:dyDescent="0.25">
      <c r="A41" s="3" t="s">
        <v>644</v>
      </c>
      <c r="B41" s="3" t="s">
        <v>645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42">
        <v>0</v>
      </c>
    </row>
    <row r="42" spans="1:17" x14ac:dyDescent="0.25">
      <c r="A42" s="3" t="s">
        <v>644</v>
      </c>
      <c r="B42" s="3" t="s">
        <v>646</v>
      </c>
      <c r="C42" s="2"/>
      <c r="D42" s="2"/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</row>
    <row r="43" spans="1:17" x14ac:dyDescent="0.25">
      <c r="A43" s="3" t="s">
        <v>647</v>
      </c>
      <c r="B43" s="3" t="s">
        <v>648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42">
        <v>0</v>
      </c>
    </row>
    <row r="44" spans="1:17" x14ac:dyDescent="0.25">
      <c r="A44" s="3" t="s">
        <v>647</v>
      </c>
      <c r="B44" s="3" t="s">
        <v>649</v>
      </c>
      <c r="C44" s="2"/>
      <c r="D44" s="2"/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</row>
    <row r="45" spans="1:17" x14ac:dyDescent="0.25">
      <c r="A45" s="3">
        <v>5.01</v>
      </c>
      <c r="B45" s="3" t="s">
        <v>337</v>
      </c>
      <c r="C45" s="2"/>
      <c r="D45" s="2"/>
      <c r="E45" s="40">
        <v>317927.92</v>
      </c>
      <c r="F45" s="45">
        <v>22335.119999999999</v>
      </c>
      <c r="G45" s="38">
        <v>2843.65</v>
      </c>
      <c r="H45" s="40">
        <v>165450.67000000001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0">
        <v>508557.36</v>
      </c>
    </row>
    <row r="46" spans="1:17" x14ac:dyDescent="0.25">
      <c r="A46" s="3">
        <v>5</v>
      </c>
      <c r="B46" s="3" t="s">
        <v>338</v>
      </c>
      <c r="C46" s="2"/>
      <c r="D46" s="2"/>
      <c r="E46" s="40">
        <v>317927.92</v>
      </c>
      <c r="F46" s="45">
        <v>22335.119999999999</v>
      </c>
      <c r="G46" s="38">
        <v>2843.65</v>
      </c>
      <c r="H46" s="40">
        <v>165450.67000000001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0">
        <v>508557.36</v>
      </c>
    </row>
    <row r="47" spans="1:17" x14ac:dyDescent="0.25">
      <c r="A47" s="3" t="s">
        <v>618</v>
      </c>
      <c r="B47" s="3" t="s">
        <v>619</v>
      </c>
      <c r="C47" s="2"/>
      <c r="D47" s="2"/>
      <c r="E47" s="50">
        <v>-141658.15</v>
      </c>
      <c r="F47" s="45">
        <v>30407.96</v>
      </c>
      <c r="G47" s="40">
        <v>152822.87</v>
      </c>
      <c r="H47" s="46">
        <v>-92040.320000000007</v>
      </c>
      <c r="I47" s="41">
        <v>-15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6">
        <v>-50482.64</v>
      </c>
    </row>
    <row r="48" spans="1:17" x14ac:dyDescent="0.25">
      <c r="A48" s="2"/>
      <c r="B48" s="2"/>
      <c r="C48" s="2"/>
      <c r="D48" s="37" t="s">
        <v>620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</row>
    <row r="49" spans="1:17" x14ac:dyDescent="0.25">
      <c r="A49" s="3">
        <v>6</v>
      </c>
      <c r="B49" s="3" t="s">
        <v>339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</row>
    <row r="50" spans="1:17" x14ac:dyDescent="0.25">
      <c r="A50" s="3">
        <v>6.01</v>
      </c>
      <c r="B50" s="3" t="s">
        <v>340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</row>
    <row r="51" spans="1:17" x14ac:dyDescent="0.25">
      <c r="A51" s="3" t="s">
        <v>341</v>
      </c>
      <c r="B51" s="3" t="s">
        <v>342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45">
        <v>31473.73</v>
      </c>
    </row>
    <row r="52" spans="1:17" x14ac:dyDescent="0.25">
      <c r="A52" s="3" t="s">
        <v>343</v>
      </c>
      <c r="B52" s="3" t="s">
        <v>344</v>
      </c>
      <c r="C52" s="2"/>
      <c r="D52" s="2"/>
      <c r="E52" s="44">
        <v>860.68</v>
      </c>
      <c r="F52" s="38">
        <v>1598.99</v>
      </c>
      <c r="G52" s="38">
        <v>1804.58</v>
      </c>
      <c r="H52" s="44">
        <v>880.09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38">
        <v>5144.34</v>
      </c>
    </row>
    <row r="53" spans="1:17" x14ac:dyDescent="0.25">
      <c r="A53" s="3" t="s">
        <v>345</v>
      </c>
      <c r="B53" s="3" t="s">
        <v>346</v>
      </c>
      <c r="C53" s="2"/>
      <c r="D53" s="2"/>
      <c r="E53" s="44">
        <v>345.31</v>
      </c>
      <c r="F53" s="44">
        <v>416.35</v>
      </c>
      <c r="G53" s="44">
        <v>356.34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38">
        <v>1118</v>
      </c>
    </row>
    <row r="54" spans="1:17" x14ac:dyDescent="0.25">
      <c r="A54" s="3" t="s">
        <v>347</v>
      </c>
      <c r="B54" s="3" t="s">
        <v>348</v>
      </c>
      <c r="C54" s="2"/>
      <c r="D54" s="2"/>
      <c r="E54" s="47">
        <v>40.21</v>
      </c>
      <c r="F54" s="47">
        <v>49.19</v>
      </c>
      <c r="G54" s="47">
        <v>60.92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4">
        <v>150.32</v>
      </c>
    </row>
    <row r="55" spans="1:17" x14ac:dyDescent="0.25">
      <c r="A55" s="3" t="s">
        <v>349</v>
      </c>
      <c r="B55" s="3" t="s">
        <v>350</v>
      </c>
      <c r="C55" s="2"/>
      <c r="D55" s="2"/>
      <c r="E55" s="44">
        <v>391.09</v>
      </c>
      <c r="F55" s="44">
        <v>402.92</v>
      </c>
      <c r="G55" s="44">
        <v>461.08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38">
        <v>1255.0899999999999</v>
      </c>
    </row>
    <row r="56" spans="1:17" x14ac:dyDescent="0.25">
      <c r="A56" s="3" t="s">
        <v>351</v>
      </c>
      <c r="B56" s="3" t="s">
        <v>352</v>
      </c>
      <c r="C56" s="2"/>
      <c r="D56" s="2"/>
      <c r="E56" s="44">
        <v>195.54</v>
      </c>
      <c r="F56" s="44">
        <v>201.46</v>
      </c>
      <c r="G56" s="44">
        <v>230.54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4">
        <v>627.54</v>
      </c>
    </row>
    <row r="57" spans="1:17" x14ac:dyDescent="0.25">
      <c r="A57" s="3" t="s">
        <v>353</v>
      </c>
      <c r="B57" s="3" t="s">
        <v>354</v>
      </c>
      <c r="C57" s="2"/>
      <c r="D57" s="2"/>
      <c r="E57" s="44">
        <v>485.35</v>
      </c>
      <c r="F57" s="44">
        <v>462.96</v>
      </c>
      <c r="G57" s="44">
        <v>520.4</v>
      </c>
      <c r="H57" s="44">
        <v>562.73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38">
        <v>2031.44</v>
      </c>
    </row>
    <row r="58" spans="1:17" x14ac:dyDescent="0.25">
      <c r="A58" s="3" t="s">
        <v>355</v>
      </c>
      <c r="B58" s="3" t="s">
        <v>356</v>
      </c>
      <c r="C58" s="2"/>
      <c r="D58" s="2"/>
      <c r="E58" s="47">
        <v>30.01</v>
      </c>
      <c r="F58" s="44">
        <v>464.94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4">
        <v>494.95</v>
      </c>
    </row>
    <row r="59" spans="1:17" x14ac:dyDescent="0.25">
      <c r="A59" s="3" t="s">
        <v>357</v>
      </c>
      <c r="B59" s="3" t="s">
        <v>358</v>
      </c>
      <c r="C59" s="2"/>
      <c r="D59" s="2"/>
      <c r="E59" s="38">
        <v>8338.14</v>
      </c>
      <c r="F59" s="38">
        <v>1944.16</v>
      </c>
      <c r="G59" s="38">
        <v>3190.63</v>
      </c>
      <c r="H59" s="38">
        <v>7179.12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5">
        <v>20652.05</v>
      </c>
    </row>
    <row r="60" spans="1:17" x14ac:dyDescent="0.25">
      <c r="A60" s="3" t="s">
        <v>341</v>
      </c>
      <c r="B60" s="3" t="s">
        <v>359</v>
      </c>
      <c r="C60" s="2"/>
      <c r="D60" s="2"/>
      <c r="E60" s="45">
        <v>10686.33</v>
      </c>
      <c r="F60" s="38">
        <v>5540.97</v>
      </c>
      <c r="G60" s="38">
        <v>6624.49</v>
      </c>
      <c r="H60" s="38">
        <v>8621.94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5">
        <v>31473.73</v>
      </c>
    </row>
    <row r="61" spans="1:17" x14ac:dyDescent="0.25">
      <c r="A61" s="3" t="s">
        <v>360</v>
      </c>
      <c r="B61" s="3" t="s">
        <v>361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44">
        <v>382.24</v>
      </c>
    </row>
    <row r="62" spans="1:17" x14ac:dyDescent="0.25">
      <c r="A62" s="3" t="s">
        <v>362</v>
      </c>
      <c r="B62" s="3" t="s">
        <v>363</v>
      </c>
      <c r="C62" s="2"/>
      <c r="D62" s="2"/>
      <c r="E62" s="47">
        <v>43.02</v>
      </c>
      <c r="F62" s="47">
        <v>35.44</v>
      </c>
      <c r="G62" s="47">
        <v>36.869999999999997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4">
        <v>115.33</v>
      </c>
    </row>
    <row r="63" spans="1:17" x14ac:dyDescent="0.25">
      <c r="A63" s="3" t="s">
        <v>364</v>
      </c>
      <c r="B63" s="3" t="s">
        <v>365</v>
      </c>
      <c r="C63" s="2"/>
      <c r="D63" s="2"/>
      <c r="E63" s="47">
        <v>46.93</v>
      </c>
      <c r="F63" s="47">
        <v>48.31</v>
      </c>
      <c r="G63" s="47">
        <v>55.34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4">
        <v>150.58000000000001</v>
      </c>
    </row>
    <row r="64" spans="1:17" x14ac:dyDescent="0.25">
      <c r="A64" s="3" t="s">
        <v>366</v>
      </c>
      <c r="B64" s="3" t="s">
        <v>367</v>
      </c>
      <c r="C64" s="2"/>
      <c r="D64" s="2"/>
      <c r="E64" s="42">
        <v>0</v>
      </c>
      <c r="F64" s="42">
        <v>0</v>
      </c>
      <c r="G64" s="47">
        <v>97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7">
        <v>97</v>
      </c>
    </row>
    <row r="65" spans="1:17" x14ac:dyDescent="0.25">
      <c r="A65" s="3" t="s">
        <v>368</v>
      </c>
      <c r="B65" s="3" t="s">
        <v>369</v>
      </c>
      <c r="C65" s="2"/>
      <c r="D65" s="2"/>
      <c r="E65" s="42">
        <v>9.2200000000000006</v>
      </c>
      <c r="F65" s="42">
        <v>2.21</v>
      </c>
      <c r="G65" s="42">
        <v>7.9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7">
        <v>19.329999999999998</v>
      </c>
    </row>
    <row r="66" spans="1:17" x14ac:dyDescent="0.25">
      <c r="A66" s="3" t="s">
        <v>360</v>
      </c>
      <c r="B66" s="3" t="s">
        <v>370</v>
      </c>
      <c r="C66" s="2"/>
      <c r="D66" s="2"/>
      <c r="E66" s="47">
        <v>99.17</v>
      </c>
      <c r="F66" s="47">
        <v>85.96</v>
      </c>
      <c r="G66" s="44">
        <v>197.11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4">
        <v>382.24</v>
      </c>
    </row>
    <row r="67" spans="1:17" x14ac:dyDescent="0.25">
      <c r="A67" s="3" t="s">
        <v>371</v>
      </c>
      <c r="B67" s="3" t="s">
        <v>372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38">
        <v>2022.29</v>
      </c>
    </row>
    <row r="68" spans="1:17" x14ac:dyDescent="0.25">
      <c r="A68" s="3" t="s">
        <v>373</v>
      </c>
      <c r="B68" s="3" t="s">
        <v>374</v>
      </c>
      <c r="C68" s="2"/>
      <c r="D68" s="2"/>
      <c r="E68" s="44">
        <v>129.03</v>
      </c>
      <c r="F68" s="44">
        <v>400.8</v>
      </c>
      <c r="G68" s="44">
        <v>215.27</v>
      </c>
      <c r="H68" s="44">
        <v>175.78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4">
        <v>920.88</v>
      </c>
    </row>
    <row r="69" spans="1:17" x14ac:dyDescent="0.25">
      <c r="A69" s="3" t="s">
        <v>375</v>
      </c>
      <c r="B69" s="3" t="s">
        <v>376</v>
      </c>
      <c r="C69" s="2"/>
      <c r="D69" s="2"/>
      <c r="E69" s="47">
        <v>61.81</v>
      </c>
      <c r="F69" s="47">
        <v>58.92</v>
      </c>
      <c r="G69" s="44">
        <v>409.21</v>
      </c>
      <c r="H69" s="42">
        <v>5.92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4">
        <v>535.86</v>
      </c>
    </row>
    <row r="70" spans="1:17" x14ac:dyDescent="0.25">
      <c r="A70" s="3" t="s">
        <v>377</v>
      </c>
      <c r="B70" s="3" t="s">
        <v>378</v>
      </c>
      <c r="C70" s="2"/>
      <c r="D70" s="2"/>
      <c r="E70" s="44">
        <v>205.92</v>
      </c>
      <c r="F70" s="44">
        <v>129.68</v>
      </c>
      <c r="G70" s="42">
        <v>0</v>
      </c>
      <c r="H70" s="44">
        <v>229.95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4">
        <v>565.54999999999995</v>
      </c>
    </row>
    <row r="71" spans="1:17" x14ac:dyDescent="0.25">
      <c r="A71" s="3" t="s">
        <v>371</v>
      </c>
      <c r="B71" s="3" t="s">
        <v>380</v>
      </c>
      <c r="C71" s="2"/>
      <c r="D71" s="2"/>
      <c r="E71" s="44">
        <v>396.76</v>
      </c>
      <c r="F71" s="44">
        <v>589.4</v>
      </c>
      <c r="G71" s="44">
        <v>624.48</v>
      </c>
      <c r="H71" s="44">
        <v>411.65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38">
        <v>2022.29</v>
      </c>
    </row>
    <row r="72" spans="1:17" x14ac:dyDescent="0.25">
      <c r="A72" s="3" t="s">
        <v>381</v>
      </c>
      <c r="B72" s="3" t="s">
        <v>382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44">
        <v>278.64999999999998</v>
      </c>
    </row>
    <row r="73" spans="1:17" x14ac:dyDescent="0.25">
      <c r="A73" s="3" t="s">
        <v>383</v>
      </c>
      <c r="B73" s="3" t="s">
        <v>384</v>
      </c>
      <c r="C73" s="2"/>
      <c r="D73" s="2"/>
      <c r="E73" s="42">
        <v>0</v>
      </c>
      <c r="F73" s="44">
        <v>157.16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4">
        <v>157.16</v>
      </c>
    </row>
    <row r="74" spans="1:17" x14ac:dyDescent="0.25">
      <c r="A74" s="3" t="s">
        <v>385</v>
      </c>
      <c r="B74" s="3" t="s">
        <v>386</v>
      </c>
      <c r="C74" s="2"/>
      <c r="D74" s="2"/>
      <c r="E74" s="42">
        <v>0</v>
      </c>
      <c r="F74" s="42">
        <v>0</v>
      </c>
      <c r="G74" s="44">
        <v>121.49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4">
        <v>121.49</v>
      </c>
    </row>
    <row r="75" spans="1:17" x14ac:dyDescent="0.25">
      <c r="A75" s="3" t="s">
        <v>381</v>
      </c>
      <c r="B75" s="3" t="s">
        <v>387</v>
      </c>
      <c r="C75" s="2"/>
      <c r="D75" s="2"/>
      <c r="E75" s="42">
        <v>0</v>
      </c>
      <c r="F75" s="44">
        <v>157.16</v>
      </c>
      <c r="G75" s="44">
        <v>121.49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4">
        <v>278.64999999999998</v>
      </c>
    </row>
    <row r="76" spans="1:17" x14ac:dyDescent="0.25">
      <c r="A76" s="3" t="s">
        <v>388</v>
      </c>
      <c r="B76" s="3" t="s">
        <v>389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38">
        <v>1272.5899999999999</v>
      </c>
    </row>
    <row r="77" spans="1:17" x14ac:dyDescent="0.25">
      <c r="A77" s="3" t="s">
        <v>390</v>
      </c>
      <c r="B77" s="3" t="s">
        <v>391</v>
      </c>
      <c r="C77" s="2"/>
      <c r="D77" s="2"/>
      <c r="E77" s="44">
        <v>247.49</v>
      </c>
      <c r="F77" s="44">
        <v>254.76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4">
        <v>502.25</v>
      </c>
    </row>
    <row r="78" spans="1:17" x14ac:dyDescent="0.25">
      <c r="A78" s="3" t="s">
        <v>392</v>
      </c>
      <c r="B78" s="3" t="s">
        <v>393</v>
      </c>
      <c r="C78" s="2"/>
      <c r="D78" s="2"/>
      <c r="E78" s="42">
        <v>0</v>
      </c>
      <c r="F78" s="42">
        <v>0</v>
      </c>
      <c r="G78" s="44">
        <v>770.34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4">
        <v>770.34</v>
      </c>
    </row>
    <row r="79" spans="1:17" x14ac:dyDescent="0.25">
      <c r="A79" s="3" t="s">
        <v>388</v>
      </c>
      <c r="B79" s="3" t="s">
        <v>394</v>
      </c>
      <c r="C79" s="2"/>
      <c r="D79" s="2"/>
      <c r="E79" s="44">
        <v>247.49</v>
      </c>
      <c r="F79" s="44">
        <v>254.76</v>
      </c>
      <c r="G79" s="44">
        <v>770.34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38">
        <v>1272.5899999999999</v>
      </c>
    </row>
    <row r="80" spans="1:17" x14ac:dyDescent="0.25">
      <c r="A80" s="3" t="s">
        <v>395</v>
      </c>
      <c r="B80" s="3" t="s">
        <v>396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45">
        <v>15774.88</v>
      </c>
    </row>
    <row r="81" spans="1:17" x14ac:dyDescent="0.25">
      <c r="A81" s="3" t="s">
        <v>397</v>
      </c>
      <c r="B81" s="3" t="s">
        <v>398</v>
      </c>
      <c r="C81" s="2"/>
      <c r="D81" s="2"/>
      <c r="E81" s="38">
        <v>8711.36</v>
      </c>
      <c r="F81" s="38">
        <v>3055</v>
      </c>
      <c r="G81" s="38">
        <v>3759.37</v>
      </c>
      <c r="H81" s="44">
        <v>249.15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5">
        <v>15774.88</v>
      </c>
    </row>
    <row r="82" spans="1:17" x14ac:dyDescent="0.25">
      <c r="A82" s="3" t="s">
        <v>395</v>
      </c>
      <c r="B82" s="3" t="s">
        <v>399</v>
      </c>
      <c r="C82" s="2"/>
      <c r="D82" s="2"/>
      <c r="E82" s="38">
        <v>8711.36</v>
      </c>
      <c r="F82" s="38">
        <v>3055</v>
      </c>
      <c r="G82" s="38">
        <v>3759.37</v>
      </c>
      <c r="H82" s="44">
        <v>249.15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5">
        <v>15774.88</v>
      </c>
    </row>
    <row r="83" spans="1:17" x14ac:dyDescent="0.25">
      <c r="A83" s="3" t="s">
        <v>400</v>
      </c>
      <c r="B83" s="3" t="s">
        <v>401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38">
        <v>7965.2</v>
      </c>
    </row>
    <row r="84" spans="1:17" x14ac:dyDescent="0.25">
      <c r="A84" s="3" t="s">
        <v>402</v>
      </c>
      <c r="B84" s="3" t="s">
        <v>403</v>
      </c>
      <c r="C84" s="2"/>
      <c r="D84" s="2"/>
      <c r="E84" s="38">
        <v>1947.37</v>
      </c>
      <c r="F84" s="38">
        <v>1947.37</v>
      </c>
      <c r="G84" s="38">
        <v>1947.37</v>
      </c>
      <c r="H84" s="38">
        <v>1943.09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38">
        <v>7785.2</v>
      </c>
    </row>
    <row r="85" spans="1:17" x14ac:dyDescent="0.25">
      <c r="A85" s="3" t="s">
        <v>404</v>
      </c>
      <c r="B85" s="3" t="s">
        <v>405</v>
      </c>
      <c r="C85" s="2"/>
      <c r="D85" s="2"/>
      <c r="E85" s="42">
        <v>0</v>
      </c>
      <c r="F85" s="44">
        <v>180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4">
        <v>180</v>
      </c>
    </row>
    <row r="86" spans="1:17" x14ac:dyDescent="0.25">
      <c r="A86" s="3" t="s">
        <v>400</v>
      </c>
      <c r="B86" s="3" t="s">
        <v>406</v>
      </c>
      <c r="C86" s="2"/>
      <c r="D86" s="2"/>
      <c r="E86" s="38">
        <v>1947.37</v>
      </c>
      <c r="F86" s="38">
        <v>2127.37</v>
      </c>
      <c r="G86" s="38">
        <v>1947.37</v>
      </c>
      <c r="H86" s="38">
        <v>1943.09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38">
        <v>7965.2</v>
      </c>
    </row>
    <row r="87" spans="1:17" x14ac:dyDescent="0.25">
      <c r="A87" s="3" t="s">
        <v>407</v>
      </c>
      <c r="B87" s="3" t="s">
        <v>408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38">
        <v>1081.82</v>
      </c>
    </row>
    <row r="88" spans="1:17" x14ac:dyDescent="0.25">
      <c r="A88" s="3" t="s">
        <v>409</v>
      </c>
      <c r="B88" s="3" t="s">
        <v>410</v>
      </c>
      <c r="C88" s="2"/>
      <c r="D88" s="2"/>
      <c r="E88" s="44">
        <v>805.47</v>
      </c>
      <c r="F88" s="44">
        <v>257.86</v>
      </c>
      <c r="G88" s="44">
        <v>771.14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38">
        <v>1834.47</v>
      </c>
    </row>
    <row r="89" spans="1:17" x14ac:dyDescent="0.25">
      <c r="A89" s="3" t="s">
        <v>411</v>
      </c>
      <c r="B89" s="3" t="s">
        <v>412</v>
      </c>
      <c r="C89" s="2"/>
      <c r="D89" s="2"/>
      <c r="E89" s="42">
        <v>0</v>
      </c>
      <c r="F89" s="42">
        <v>0</v>
      </c>
      <c r="G89" s="48">
        <v>-858.02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8">
        <v>-858.02</v>
      </c>
    </row>
    <row r="90" spans="1:17" x14ac:dyDescent="0.25">
      <c r="A90" s="3" t="s">
        <v>413</v>
      </c>
      <c r="B90" s="3" t="s">
        <v>414</v>
      </c>
      <c r="C90" s="2"/>
      <c r="D90" s="2"/>
      <c r="E90" s="47">
        <v>16.22</v>
      </c>
      <c r="F90" s="47">
        <v>28.07</v>
      </c>
      <c r="G90" s="47">
        <v>30.61</v>
      </c>
      <c r="H90" s="47">
        <v>30.47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4">
        <v>105.37</v>
      </c>
    </row>
    <row r="91" spans="1:17" x14ac:dyDescent="0.25">
      <c r="A91" s="3" t="s">
        <v>407</v>
      </c>
      <c r="B91" s="3" t="s">
        <v>415</v>
      </c>
      <c r="C91" s="2"/>
      <c r="D91" s="2"/>
      <c r="E91" s="44">
        <v>821.69</v>
      </c>
      <c r="F91" s="44">
        <v>285.93</v>
      </c>
      <c r="G91" s="41">
        <v>-56.27</v>
      </c>
      <c r="H91" s="47">
        <v>30.47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38">
        <v>1081.82</v>
      </c>
    </row>
    <row r="92" spans="1:17" x14ac:dyDescent="0.25">
      <c r="A92" s="3" t="s">
        <v>416</v>
      </c>
      <c r="B92" s="3" t="s">
        <v>417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38">
        <v>6228.8</v>
      </c>
    </row>
    <row r="93" spans="1:17" x14ac:dyDescent="0.25">
      <c r="A93" s="3" t="s">
        <v>418</v>
      </c>
      <c r="B93" s="3" t="s">
        <v>419</v>
      </c>
      <c r="C93" s="2"/>
      <c r="D93" s="2"/>
      <c r="E93" s="38">
        <v>1621.93</v>
      </c>
      <c r="F93" s="38">
        <v>1333.65</v>
      </c>
      <c r="G93" s="38">
        <v>2963.6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38">
        <v>5919.18</v>
      </c>
    </row>
    <row r="94" spans="1:17" x14ac:dyDescent="0.25">
      <c r="A94" s="3" t="s">
        <v>420</v>
      </c>
      <c r="B94" s="3" t="s">
        <v>421</v>
      </c>
      <c r="C94" s="2"/>
      <c r="D94" s="2"/>
      <c r="E94" s="47">
        <v>38.979999999999997</v>
      </c>
      <c r="F94" s="44">
        <v>135.69</v>
      </c>
      <c r="G94" s="44">
        <v>134.94999999999999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4">
        <v>309.62</v>
      </c>
    </row>
    <row r="95" spans="1:17" x14ac:dyDescent="0.25">
      <c r="A95" s="3" t="s">
        <v>416</v>
      </c>
      <c r="B95" s="3" t="s">
        <v>422</v>
      </c>
      <c r="C95" s="2"/>
      <c r="D95" s="2"/>
      <c r="E95" s="38">
        <v>1660.91</v>
      </c>
      <c r="F95" s="38">
        <v>1469.34</v>
      </c>
      <c r="G95" s="38">
        <v>3098.55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38">
        <v>6228.8</v>
      </c>
    </row>
    <row r="96" spans="1:17" x14ac:dyDescent="0.25">
      <c r="A96" s="3" t="s">
        <v>423</v>
      </c>
      <c r="B96" s="3" t="s">
        <v>424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47">
        <v>25.6</v>
      </c>
    </row>
    <row r="97" spans="1:17" x14ac:dyDescent="0.25">
      <c r="A97" s="3" t="s">
        <v>425</v>
      </c>
      <c r="B97" s="3" t="s">
        <v>426</v>
      </c>
      <c r="C97" s="2"/>
      <c r="D97" s="2"/>
      <c r="E97" s="42">
        <v>0</v>
      </c>
      <c r="F97" s="42">
        <v>0</v>
      </c>
      <c r="G97" s="42">
        <v>3.72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3.72</v>
      </c>
    </row>
    <row r="98" spans="1:17" x14ac:dyDescent="0.25">
      <c r="A98" s="3" t="s">
        <v>427</v>
      </c>
      <c r="B98" s="3" t="s">
        <v>428</v>
      </c>
      <c r="C98" s="2"/>
      <c r="D98" s="2"/>
      <c r="E98" s="42">
        <v>0.87</v>
      </c>
      <c r="F98" s="42">
        <v>0.78</v>
      </c>
      <c r="G98" s="47">
        <v>15.83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7">
        <v>17.48</v>
      </c>
    </row>
    <row r="99" spans="1:17" x14ac:dyDescent="0.25">
      <c r="A99" s="3" t="s">
        <v>429</v>
      </c>
      <c r="B99" s="3" t="s">
        <v>430</v>
      </c>
      <c r="C99" s="2"/>
      <c r="D99" s="2"/>
      <c r="E99" s="42">
        <v>1.57</v>
      </c>
      <c r="F99" s="42">
        <v>1.42</v>
      </c>
      <c r="G99" s="42">
        <v>1.41</v>
      </c>
      <c r="H99" s="42">
        <v>0</v>
      </c>
      <c r="I99" s="42">
        <v>0</v>
      </c>
      <c r="J99" s="42">
        <v>0</v>
      </c>
      <c r="K99" s="42">
        <v>0</v>
      </c>
      <c r="L99" s="42">
        <v>0</v>
      </c>
      <c r="M99" s="42">
        <v>0</v>
      </c>
      <c r="N99" s="42">
        <v>0</v>
      </c>
      <c r="O99" s="42">
        <v>0</v>
      </c>
      <c r="P99" s="42">
        <v>0</v>
      </c>
      <c r="Q99" s="42">
        <v>4.4000000000000004</v>
      </c>
    </row>
    <row r="100" spans="1:17" x14ac:dyDescent="0.25">
      <c r="A100" s="3" t="s">
        <v>423</v>
      </c>
      <c r="B100" s="3" t="s">
        <v>431</v>
      </c>
      <c r="C100" s="2"/>
      <c r="D100" s="2"/>
      <c r="E100" s="42">
        <v>2.44</v>
      </c>
      <c r="F100" s="42">
        <v>2.2000000000000002</v>
      </c>
      <c r="G100" s="47">
        <v>20.96</v>
      </c>
      <c r="H100" s="42">
        <v>0</v>
      </c>
      <c r="I100" s="42">
        <v>0</v>
      </c>
      <c r="J100" s="42">
        <v>0</v>
      </c>
      <c r="K100" s="42">
        <v>0</v>
      </c>
      <c r="L100" s="42">
        <v>0</v>
      </c>
      <c r="M100" s="42">
        <v>0</v>
      </c>
      <c r="N100" s="42">
        <v>0</v>
      </c>
      <c r="O100" s="42">
        <v>0</v>
      </c>
      <c r="P100" s="42">
        <v>0</v>
      </c>
      <c r="Q100" s="47">
        <v>25.6</v>
      </c>
    </row>
    <row r="101" spans="1:17" x14ac:dyDescent="0.25">
      <c r="A101" s="3" t="s">
        <v>432</v>
      </c>
      <c r="B101" s="3" t="s">
        <v>433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38">
        <v>4003.79</v>
      </c>
    </row>
    <row r="102" spans="1:17" x14ac:dyDescent="0.25">
      <c r="A102" s="3" t="s">
        <v>434</v>
      </c>
      <c r="B102" s="3" t="s">
        <v>435</v>
      </c>
      <c r="C102" s="2"/>
      <c r="D102" s="2"/>
      <c r="E102" s="42">
        <v>0</v>
      </c>
      <c r="F102" s="47">
        <v>23.46</v>
      </c>
      <c r="G102" s="42">
        <v>0</v>
      </c>
      <c r="H102" s="42">
        <v>0</v>
      </c>
      <c r="I102" s="42">
        <v>0</v>
      </c>
      <c r="J102" s="42">
        <v>0</v>
      </c>
      <c r="K102" s="42">
        <v>0</v>
      </c>
      <c r="L102" s="42">
        <v>0</v>
      </c>
      <c r="M102" s="42">
        <v>0</v>
      </c>
      <c r="N102" s="42">
        <v>0</v>
      </c>
      <c r="O102" s="42">
        <v>0</v>
      </c>
      <c r="P102" s="42">
        <v>0</v>
      </c>
      <c r="Q102" s="47">
        <v>23.46</v>
      </c>
    </row>
    <row r="103" spans="1:17" x14ac:dyDescent="0.25">
      <c r="A103" s="3" t="s">
        <v>436</v>
      </c>
      <c r="B103" s="3" t="s">
        <v>437</v>
      </c>
      <c r="C103" s="2"/>
      <c r="D103" s="2"/>
      <c r="E103" s="38">
        <v>1364.1</v>
      </c>
      <c r="F103" s="44">
        <v>445.23</v>
      </c>
      <c r="G103" s="38">
        <v>2171</v>
      </c>
      <c r="H103" s="42">
        <v>0</v>
      </c>
      <c r="I103" s="42">
        <v>0</v>
      </c>
      <c r="J103" s="42">
        <v>0</v>
      </c>
      <c r="K103" s="42">
        <v>0</v>
      </c>
      <c r="L103" s="42">
        <v>0</v>
      </c>
      <c r="M103" s="42">
        <v>0</v>
      </c>
      <c r="N103" s="42">
        <v>0</v>
      </c>
      <c r="O103" s="42">
        <v>0</v>
      </c>
      <c r="P103" s="42">
        <v>0</v>
      </c>
      <c r="Q103" s="38">
        <v>3980.33</v>
      </c>
    </row>
    <row r="104" spans="1:17" x14ac:dyDescent="0.25">
      <c r="A104" s="3" t="s">
        <v>432</v>
      </c>
      <c r="B104" s="3" t="s">
        <v>438</v>
      </c>
      <c r="C104" s="2"/>
      <c r="D104" s="2"/>
      <c r="E104" s="38">
        <v>1364.1</v>
      </c>
      <c r="F104" s="44">
        <v>468.69</v>
      </c>
      <c r="G104" s="38">
        <v>2171</v>
      </c>
      <c r="H104" s="42">
        <v>0</v>
      </c>
      <c r="I104" s="42">
        <v>0</v>
      </c>
      <c r="J104" s="42">
        <v>0</v>
      </c>
      <c r="K104" s="42">
        <v>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38">
        <v>4003.79</v>
      </c>
    </row>
    <row r="105" spans="1:17" x14ac:dyDescent="0.25">
      <c r="A105" s="3">
        <v>6.01</v>
      </c>
      <c r="B105" s="3" t="s">
        <v>439</v>
      </c>
      <c r="C105" s="2"/>
      <c r="D105" s="2"/>
      <c r="E105" s="45">
        <v>25937.62</v>
      </c>
      <c r="F105" s="45">
        <v>14036.78</v>
      </c>
      <c r="G105" s="45">
        <v>19278.89</v>
      </c>
      <c r="H105" s="45">
        <v>11256.3</v>
      </c>
      <c r="I105" s="42">
        <v>0</v>
      </c>
      <c r="J105" s="42">
        <v>0</v>
      </c>
      <c r="K105" s="42">
        <v>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5">
        <v>70509.59</v>
      </c>
    </row>
    <row r="106" spans="1:17" x14ac:dyDescent="0.25">
      <c r="A106" s="3">
        <v>6.1</v>
      </c>
      <c r="B106" s="3" t="s">
        <v>440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</row>
    <row r="107" spans="1:17" x14ac:dyDescent="0.25">
      <c r="A107" s="3" t="s">
        <v>441</v>
      </c>
      <c r="B107" s="3" t="s">
        <v>442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45">
        <v>47481.57</v>
      </c>
    </row>
    <row r="108" spans="1:17" x14ac:dyDescent="0.25">
      <c r="A108" s="3" t="s">
        <v>443</v>
      </c>
      <c r="B108" s="3" t="s">
        <v>444</v>
      </c>
      <c r="C108" s="2"/>
      <c r="D108" s="2"/>
      <c r="E108" s="44">
        <v>155.33000000000001</v>
      </c>
      <c r="F108" s="47">
        <v>70</v>
      </c>
      <c r="G108" s="44">
        <v>581.85</v>
      </c>
      <c r="H108" s="42">
        <v>0</v>
      </c>
      <c r="I108" s="42">
        <v>0</v>
      </c>
      <c r="J108" s="42">
        <v>0</v>
      </c>
      <c r="K108" s="42">
        <v>0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4">
        <v>807.18</v>
      </c>
    </row>
    <row r="109" spans="1:17" x14ac:dyDescent="0.25">
      <c r="A109" s="3" t="s">
        <v>445</v>
      </c>
      <c r="B109" s="3" t="s">
        <v>446</v>
      </c>
      <c r="C109" s="2"/>
      <c r="D109" s="2"/>
      <c r="E109" s="42">
        <v>0</v>
      </c>
      <c r="F109" s="42">
        <v>3.63</v>
      </c>
      <c r="G109" s="42">
        <v>3.65</v>
      </c>
      <c r="H109" s="42">
        <v>7.18</v>
      </c>
      <c r="I109" s="42">
        <v>0</v>
      </c>
      <c r="J109" s="42">
        <v>0</v>
      </c>
      <c r="K109" s="42">
        <v>0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7">
        <v>14.46</v>
      </c>
    </row>
    <row r="110" spans="1:17" x14ac:dyDescent="0.25">
      <c r="A110" s="3" t="s">
        <v>447</v>
      </c>
      <c r="B110" s="3" t="s">
        <v>448</v>
      </c>
      <c r="C110" s="2"/>
      <c r="D110" s="2"/>
      <c r="E110" s="42">
        <v>0</v>
      </c>
      <c r="F110" s="42">
        <v>0</v>
      </c>
      <c r="G110" s="42">
        <v>0</v>
      </c>
      <c r="H110" s="47">
        <v>42.82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7">
        <v>42.82</v>
      </c>
    </row>
    <row r="111" spans="1:17" x14ac:dyDescent="0.25">
      <c r="A111" s="3" t="s">
        <v>449</v>
      </c>
      <c r="B111" s="3" t="s">
        <v>450</v>
      </c>
      <c r="C111" s="2"/>
      <c r="D111" s="2"/>
      <c r="E111" s="42">
        <v>0</v>
      </c>
      <c r="F111" s="42">
        <v>0</v>
      </c>
      <c r="G111" s="47">
        <v>10</v>
      </c>
      <c r="H111" s="42">
        <v>7.9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7">
        <v>17.899999999999999</v>
      </c>
    </row>
    <row r="112" spans="1:17" x14ac:dyDescent="0.25">
      <c r="A112" s="3" t="s">
        <v>451</v>
      </c>
      <c r="B112" s="3" t="s">
        <v>452</v>
      </c>
      <c r="C112" s="2"/>
      <c r="D112" s="2"/>
      <c r="E112" s="47">
        <v>52.29</v>
      </c>
      <c r="F112" s="44">
        <v>173.54</v>
      </c>
      <c r="G112" s="47">
        <v>55.84</v>
      </c>
      <c r="H112" s="44">
        <v>158.97</v>
      </c>
      <c r="I112" s="42">
        <v>0</v>
      </c>
      <c r="J112" s="42">
        <v>0</v>
      </c>
      <c r="K112" s="42">
        <v>0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4">
        <v>440.64</v>
      </c>
    </row>
    <row r="113" spans="1:17" x14ac:dyDescent="0.25">
      <c r="A113" s="3" t="s">
        <v>453</v>
      </c>
      <c r="B113" s="3" t="s">
        <v>454</v>
      </c>
      <c r="C113" s="2"/>
      <c r="D113" s="2"/>
      <c r="E113" s="44">
        <v>477.65</v>
      </c>
      <c r="F113" s="38">
        <v>1659.15</v>
      </c>
      <c r="G113" s="38">
        <v>1236</v>
      </c>
      <c r="H113" s="44">
        <v>709.39</v>
      </c>
      <c r="I113" s="42">
        <v>0</v>
      </c>
      <c r="J113" s="42">
        <v>0</v>
      </c>
      <c r="K113" s="42">
        <v>0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38">
        <v>4082.19</v>
      </c>
    </row>
    <row r="114" spans="1:17" x14ac:dyDescent="0.25">
      <c r="A114" s="3" t="s">
        <v>456</v>
      </c>
      <c r="B114" s="3" t="s">
        <v>457</v>
      </c>
      <c r="C114" s="2"/>
      <c r="D114" s="2"/>
      <c r="E114" s="38">
        <v>5647.04</v>
      </c>
      <c r="F114" s="47">
        <v>59.39</v>
      </c>
      <c r="G114" s="42">
        <v>0</v>
      </c>
      <c r="H114" s="44">
        <v>203.45</v>
      </c>
      <c r="I114" s="42">
        <v>0</v>
      </c>
      <c r="J114" s="42">
        <v>0</v>
      </c>
      <c r="K114" s="42">
        <v>0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38">
        <v>5909.88</v>
      </c>
    </row>
    <row r="115" spans="1:17" x14ac:dyDescent="0.25">
      <c r="A115" s="3" t="s">
        <v>458</v>
      </c>
      <c r="B115" s="3" t="s">
        <v>459</v>
      </c>
      <c r="C115" s="2"/>
      <c r="D115" s="2"/>
      <c r="E115" s="42">
        <v>0</v>
      </c>
      <c r="F115" s="42">
        <v>0</v>
      </c>
      <c r="G115" s="44">
        <v>208.04</v>
      </c>
      <c r="H115" s="44">
        <v>208.03</v>
      </c>
      <c r="I115" s="42">
        <v>0</v>
      </c>
      <c r="J115" s="42">
        <v>0</v>
      </c>
      <c r="K115" s="42">
        <v>0</v>
      </c>
      <c r="L115" s="42">
        <v>0</v>
      </c>
      <c r="M115" s="42">
        <v>0</v>
      </c>
      <c r="N115" s="42">
        <v>0</v>
      </c>
      <c r="O115" s="42">
        <v>0</v>
      </c>
      <c r="P115" s="42">
        <v>0</v>
      </c>
      <c r="Q115" s="44">
        <v>416.07</v>
      </c>
    </row>
    <row r="116" spans="1:17" x14ac:dyDescent="0.25">
      <c r="A116" s="3" t="s">
        <v>460</v>
      </c>
      <c r="B116" s="3" t="s">
        <v>461</v>
      </c>
      <c r="C116" s="2"/>
      <c r="D116" s="2"/>
      <c r="E116" s="44">
        <v>350.97</v>
      </c>
      <c r="F116" s="42">
        <v>0</v>
      </c>
      <c r="G116" s="44">
        <v>119.78</v>
      </c>
      <c r="H116" s="47">
        <v>35.020000000000003</v>
      </c>
      <c r="I116" s="42">
        <v>0</v>
      </c>
      <c r="J116" s="42">
        <v>0</v>
      </c>
      <c r="K116" s="42">
        <v>0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4">
        <v>505.77</v>
      </c>
    </row>
    <row r="117" spans="1:17" x14ac:dyDescent="0.25">
      <c r="A117" s="3" t="s">
        <v>462</v>
      </c>
      <c r="B117" s="3" t="s">
        <v>463</v>
      </c>
      <c r="C117" s="2"/>
      <c r="D117" s="2"/>
      <c r="E117" s="45">
        <v>21908.99</v>
      </c>
      <c r="F117" s="38">
        <v>2933.14</v>
      </c>
      <c r="G117" s="38">
        <v>2658.4</v>
      </c>
      <c r="H117" s="38">
        <v>1896.68</v>
      </c>
      <c r="I117" s="42">
        <v>0</v>
      </c>
      <c r="J117" s="42">
        <v>0</v>
      </c>
      <c r="K117" s="42">
        <v>0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5">
        <v>29397.21</v>
      </c>
    </row>
    <row r="118" spans="1:17" x14ac:dyDescent="0.25">
      <c r="A118" s="3" t="s">
        <v>464</v>
      </c>
      <c r="B118" s="3" t="s">
        <v>465</v>
      </c>
      <c r="C118" s="2"/>
      <c r="D118" s="2"/>
      <c r="E118" s="44">
        <v>372.16</v>
      </c>
      <c r="F118" s="44">
        <v>176.39</v>
      </c>
      <c r="G118" s="44">
        <v>545.61</v>
      </c>
      <c r="H118" s="42">
        <v>0</v>
      </c>
      <c r="I118" s="42">
        <v>0</v>
      </c>
      <c r="J118" s="42">
        <v>0</v>
      </c>
      <c r="K118" s="42">
        <v>0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38">
        <v>1094.1600000000001</v>
      </c>
    </row>
    <row r="119" spans="1:17" x14ac:dyDescent="0.25">
      <c r="A119" s="3" t="s">
        <v>466</v>
      </c>
      <c r="B119" s="3" t="s">
        <v>467</v>
      </c>
      <c r="C119" s="2"/>
      <c r="D119" s="2"/>
      <c r="E119" s="38">
        <v>3900</v>
      </c>
      <c r="F119" s="44">
        <v>853.29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38">
        <v>4753.29</v>
      </c>
    </row>
    <row r="120" spans="1:17" x14ac:dyDescent="0.25">
      <c r="A120" s="3" t="s">
        <v>441</v>
      </c>
      <c r="B120" s="3" t="s">
        <v>468</v>
      </c>
      <c r="C120" s="2"/>
      <c r="D120" s="2"/>
      <c r="E120" s="45">
        <v>32864.43</v>
      </c>
      <c r="F120" s="38">
        <v>5928.53</v>
      </c>
      <c r="G120" s="38">
        <v>5419.17</v>
      </c>
      <c r="H120" s="38">
        <v>3269.44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5">
        <v>47481.57</v>
      </c>
    </row>
    <row r="121" spans="1:17" x14ac:dyDescent="0.25">
      <c r="A121" s="3" t="s">
        <v>650</v>
      </c>
      <c r="B121" s="3" t="s">
        <v>651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42">
        <v>0</v>
      </c>
    </row>
    <row r="122" spans="1:17" x14ac:dyDescent="0.25">
      <c r="A122" s="3" t="s">
        <v>650</v>
      </c>
      <c r="B122" s="3" t="s">
        <v>652</v>
      </c>
      <c r="C122" s="2"/>
      <c r="D122" s="2"/>
      <c r="E122" s="42">
        <v>0</v>
      </c>
      <c r="F122" s="42">
        <v>0</v>
      </c>
      <c r="G122" s="42">
        <v>0</v>
      </c>
      <c r="H122" s="42">
        <v>0</v>
      </c>
      <c r="I122" s="42">
        <v>0</v>
      </c>
      <c r="J122" s="42">
        <v>0</v>
      </c>
      <c r="K122" s="42">
        <v>0</v>
      </c>
      <c r="L122" s="42">
        <v>0</v>
      </c>
      <c r="M122" s="42">
        <v>0</v>
      </c>
      <c r="N122" s="42">
        <v>0</v>
      </c>
      <c r="O122" s="42">
        <v>0</v>
      </c>
      <c r="P122" s="42">
        <v>0</v>
      </c>
      <c r="Q122" s="42">
        <v>0</v>
      </c>
    </row>
    <row r="123" spans="1:17" x14ac:dyDescent="0.25">
      <c r="A123" s="3" t="s">
        <v>469</v>
      </c>
      <c r="B123" s="3" t="s">
        <v>470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40">
        <v>379717.83</v>
      </c>
    </row>
    <row r="124" spans="1:17" x14ac:dyDescent="0.25">
      <c r="A124" s="3" t="s">
        <v>471</v>
      </c>
      <c r="B124" s="3" t="s">
        <v>472</v>
      </c>
      <c r="C124" s="2"/>
      <c r="D124" s="2"/>
      <c r="E124" s="38">
        <v>1162.24</v>
      </c>
      <c r="F124" s="44">
        <v>408.9</v>
      </c>
      <c r="G124" s="38">
        <v>3717.87</v>
      </c>
      <c r="H124" s="44">
        <v>131.29</v>
      </c>
      <c r="I124" s="42">
        <v>0</v>
      </c>
      <c r="J124" s="42">
        <v>0</v>
      </c>
      <c r="K124" s="42">
        <v>0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38">
        <v>5420.3</v>
      </c>
    </row>
    <row r="125" spans="1:17" x14ac:dyDescent="0.25">
      <c r="A125" s="3" t="s">
        <v>473</v>
      </c>
      <c r="B125" s="3" t="s">
        <v>474</v>
      </c>
      <c r="C125" s="2"/>
      <c r="D125" s="2"/>
      <c r="E125" s="38">
        <v>4554.54</v>
      </c>
      <c r="F125" s="38">
        <v>5913.19</v>
      </c>
      <c r="G125" s="38">
        <v>8190.95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5">
        <v>18658.68</v>
      </c>
    </row>
    <row r="126" spans="1:17" x14ac:dyDescent="0.25">
      <c r="A126" s="3" t="s">
        <v>475</v>
      </c>
      <c r="B126" s="3" t="s">
        <v>476</v>
      </c>
      <c r="C126" s="2"/>
      <c r="D126" s="2"/>
      <c r="E126" s="42">
        <v>0.6</v>
      </c>
      <c r="F126" s="42">
        <v>7.0000000000000007E-2</v>
      </c>
      <c r="G126" s="42">
        <v>0.04</v>
      </c>
      <c r="H126" s="42">
        <v>0</v>
      </c>
      <c r="I126" s="42">
        <v>0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0.71</v>
      </c>
    </row>
    <row r="127" spans="1:17" x14ac:dyDescent="0.25">
      <c r="A127" s="3" t="s">
        <v>477</v>
      </c>
      <c r="B127" s="3" t="s">
        <v>478</v>
      </c>
      <c r="C127" s="2"/>
      <c r="D127" s="2"/>
      <c r="E127" s="41">
        <v>-18.329999999999998</v>
      </c>
      <c r="F127" s="43">
        <v>-1.67</v>
      </c>
      <c r="G127" s="41">
        <v>-11.2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1">
        <v>-31.2</v>
      </c>
    </row>
    <row r="128" spans="1:17" x14ac:dyDescent="0.25">
      <c r="A128" s="3" t="s">
        <v>479</v>
      </c>
      <c r="B128" s="3" t="s">
        <v>480</v>
      </c>
      <c r="C128" s="2"/>
      <c r="D128" s="2"/>
      <c r="E128" s="42">
        <v>0</v>
      </c>
      <c r="F128" s="42">
        <v>0</v>
      </c>
      <c r="G128" s="44">
        <v>298.31</v>
      </c>
      <c r="H128" s="38">
        <v>1224.74</v>
      </c>
      <c r="I128" s="42">
        <v>0</v>
      </c>
      <c r="J128" s="42">
        <v>0</v>
      </c>
      <c r="K128" s="42">
        <v>0</v>
      </c>
      <c r="L128" s="42">
        <v>0</v>
      </c>
      <c r="M128" s="42">
        <v>0</v>
      </c>
      <c r="N128" s="42">
        <v>0</v>
      </c>
      <c r="O128" s="42">
        <v>0</v>
      </c>
      <c r="P128" s="42">
        <v>0</v>
      </c>
      <c r="Q128" s="38">
        <v>1523.05</v>
      </c>
    </row>
    <row r="129" spans="1:17" x14ac:dyDescent="0.25">
      <c r="A129" s="3" t="s">
        <v>481</v>
      </c>
      <c r="B129" s="3" t="s">
        <v>482</v>
      </c>
      <c r="C129" s="2"/>
      <c r="D129" s="2"/>
      <c r="E129" s="42">
        <v>0</v>
      </c>
      <c r="F129" s="42">
        <v>0</v>
      </c>
      <c r="G129" s="38">
        <v>1390.62</v>
      </c>
      <c r="H129" s="38">
        <v>2963.72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38">
        <v>4354.34</v>
      </c>
    </row>
    <row r="130" spans="1:17" x14ac:dyDescent="0.25">
      <c r="A130" s="3" t="s">
        <v>483</v>
      </c>
      <c r="B130" s="3" t="s">
        <v>484</v>
      </c>
      <c r="C130" s="2"/>
      <c r="D130" s="2"/>
      <c r="E130" s="42">
        <v>0</v>
      </c>
      <c r="F130" s="42">
        <v>1.58</v>
      </c>
      <c r="G130" s="42">
        <v>1.6</v>
      </c>
      <c r="H130" s="42">
        <v>0</v>
      </c>
      <c r="I130" s="42">
        <v>0</v>
      </c>
      <c r="J130" s="42">
        <v>0</v>
      </c>
      <c r="K130" s="42">
        <v>0</v>
      </c>
      <c r="L130" s="42">
        <v>0</v>
      </c>
      <c r="M130" s="42">
        <v>0</v>
      </c>
      <c r="N130" s="42">
        <v>0</v>
      </c>
      <c r="O130" s="42">
        <v>0</v>
      </c>
      <c r="P130" s="42">
        <v>0</v>
      </c>
      <c r="Q130" s="42">
        <v>3.18</v>
      </c>
    </row>
    <row r="131" spans="1:17" x14ac:dyDescent="0.25">
      <c r="A131" s="3" t="s">
        <v>485</v>
      </c>
      <c r="B131" s="3" t="s">
        <v>486</v>
      </c>
      <c r="C131" s="2"/>
      <c r="D131" s="2"/>
      <c r="E131" s="44">
        <v>930.4</v>
      </c>
      <c r="F131" s="38">
        <v>6000</v>
      </c>
      <c r="G131" s="45">
        <v>21824.26</v>
      </c>
      <c r="H131" s="42">
        <v>0</v>
      </c>
      <c r="I131" s="42">
        <v>0</v>
      </c>
      <c r="J131" s="42">
        <v>0</v>
      </c>
      <c r="K131" s="42">
        <v>0</v>
      </c>
      <c r="L131" s="42">
        <v>0</v>
      </c>
      <c r="M131" s="42">
        <v>0</v>
      </c>
      <c r="N131" s="42">
        <v>0</v>
      </c>
      <c r="O131" s="42">
        <v>0</v>
      </c>
      <c r="P131" s="42">
        <v>0</v>
      </c>
      <c r="Q131" s="45">
        <v>28754.66</v>
      </c>
    </row>
    <row r="132" spans="1:17" x14ac:dyDescent="0.25">
      <c r="A132" s="3" t="s">
        <v>487</v>
      </c>
      <c r="B132" s="3" t="s">
        <v>488</v>
      </c>
      <c r="C132" s="2"/>
      <c r="D132" s="2"/>
      <c r="E132" s="45">
        <v>34316.559999999998</v>
      </c>
      <c r="F132" s="42">
        <v>0</v>
      </c>
      <c r="G132" s="45">
        <v>40470.57</v>
      </c>
      <c r="H132" s="42">
        <v>0</v>
      </c>
      <c r="I132" s="42">
        <v>0</v>
      </c>
      <c r="J132" s="42">
        <v>0</v>
      </c>
      <c r="K132" s="42">
        <v>0</v>
      </c>
      <c r="L132" s="42">
        <v>0</v>
      </c>
      <c r="M132" s="42">
        <v>0</v>
      </c>
      <c r="N132" s="42">
        <v>0</v>
      </c>
      <c r="O132" s="42">
        <v>0</v>
      </c>
      <c r="P132" s="42">
        <v>0</v>
      </c>
      <c r="Q132" s="45">
        <v>74787.13</v>
      </c>
    </row>
    <row r="133" spans="1:17" x14ac:dyDescent="0.25">
      <c r="A133" s="3" t="s">
        <v>607</v>
      </c>
      <c r="B133" s="3" t="s">
        <v>608</v>
      </c>
      <c r="C133" s="2"/>
      <c r="D133" s="2"/>
      <c r="E133" s="40">
        <v>172503.94</v>
      </c>
      <c r="F133" s="45">
        <v>47580.43</v>
      </c>
      <c r="G133" s="38">
        <v>7539.5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2">
        <v>0</v>
      </c>
      <c r="O133" s="42">
        <v>0</v>
      </c>
      <c r="P133" s="42">
        <v>0</v>
      </c>
      <c r="Q133" s="40">
        <v>227623.87</v>
      </c>
    </row>
    <row r="134" spans="1:17" x14ac:dyDescent="0.25">
      <c r="A134" s="3" t="s">
        <v>489</v>
      </c>
      <c r="B134" s="3" t="s">
        <v>490</v>
      </c>
      <c r="C134" s="2"/>
      <c r="D134" s="2"/>
      <c r="E134" s="38">
        <v>5765.74</v>
      </c>
      <c r="F134" s="44">
        <v>734.13</v>
      </c>
      <c r="G134" s="38">
        <v>3230.42</v>
      </c>
      <c r="H134" s="44">
        <v>709.28</v>
      </c>
      <c r="I134" s="42">
        <v>0</v>
      </c>
      <c r="J134" s="42">
        <v>0</v>
      </c>
      <c r="K134" s="42">
        <v>0</v>
      </c>
      <c r="L134" s="42">
        <v>0</v>
      </c>
      <c r="M134" s="42">
        <v>0</v>
      </c>
      <c r="N134" s="42">
        <v>0</v>
      </c>
      <c r="O134" s="42">
        <v>0</v>
      </c>
      <c r="P134" s="42">
        <v>0</v>
      </c>
      <c r="Q134" s="45">
        <v>10439.57</v>
      </c>
    </row>
    <row r="135" spans="1:17" x14ac:dyDescent="0.25">
      <c r="A135" s="3" t="s">
        <v>491</v>
      </c>
      <c r="B135" s="3" t="s">
        <v>492</v>
      </c>
      <c r="C135" s="2"/>
      <c r="D135" s="2"/>
      <c r="E135" s="44">
        <v>650.4</v>
      </c>
      <c r="F135" s="42">
        <v>6</v>
      </c>
      <c r="G135" s="38">
        <v>7311.61</v>
      </c>
      <c r="H135" s="44">
        <v>215.53</v>
      </c>
      <c r="I135" s="42">
        <v>0</v>
      </c>
      <c r="J135" s="42">
        <v>0</v>
      </c>
      <c r="K135" s="42">
        <v>0</v>
      </c>
      <c r="L135" s="42">
        <v>0</v>
      </c>
      <c r="M135" s="42">
        <v>0</v>
      </c>
      <c r="N135" s="42">
        <v>0</v>
      </c>
      <c r="O135" s="42">
        <v>0</v>
      </c>
      <c r="P135" s="42">
        <v>0</v>
      </c>
      <c r="Q135" s="38">
        <v>8183.54</v>
      </c>
    </row>
    <row r="136" spans="1:17" x14ac:dyDescent="0.25">
      <c r="A136" s="3" t="s">
        <v>469</v>
      </c>
      <c r="B136" s="3" t="s">
        <v>493</v>
      </c>
      <c r="C136" s="2"/>
      <c r="D136" s="2"/>
      <c r="E136" s="40">
        <v>219866.09</v>
      </c>
      <c r="F136" s="45">
        <v>60642.63</v>
      </c>
      <c r="G136" s="45">
        <v>93964.55</v>
      </c>
      <c r="H136" s="38">
        <v>5244.56</v>
      </c>
      <c r="I136" s="42">
        <v>0</v>
      </c>
      <c r="J136" s="42">
        <v>0</v>
      </c>
      <c r="K136" s="42">
        <v>0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40">
        <v>379717.83</v>
      </c>
    </row>
    <row r="137" spans="1:17" x14ac:dyDescent="0.25">
      <c r="A137" s="3" t="s">
        <v>494</v>
      </c>
      <c r="B137" s="3" t="s">
        <v>495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43">
        <v>-0.6</v>
      </c>
    </row>
    <row r="138" spans="1:17" x14ac:dyDescent="0.25">
      <c r="A138" s="3" t="s">
        <v>496</v>
      </c>
      <c r="B138" s="3" t="s">
        <v>497</v>
      </c>
      <c r="C138" s="2"/>
      <c r="D138" s="2"/>
      <c r="E138" s="42">
        <v>0</v>
      </c>
      <c r="F138" s="42">
        <v>0</v>
      </c>
      <c r="G138" s="43">
        <v>-0.8</v>
      </c>
      <c r="H138" s="42">
        <v>0</v>
      </c>
      <c r="I138" s="42">
        <v>0</v>
      </c>
      <c r="J138" s="42">
        <v>0</v>
      </c>
      <c r="K138" s="42">
        <v>0</v>
      </c>
      <c r="L138" s="42">
        <v>0</v>
      </c>
      <c r="M138" s="42">
        <v>0</v>
      </c>
      <c r="N138" s="42">
        <v>0</v>
      </c>
      <c r="O138" s="42">
        <v>0</v>
      </c>
      <c r="P138" s="42">
        <v>0</v>
      </c>
      <c r="Q138" s="43">
        <v>-0.8</v>
      </c>
    </row>
    <row r="139" spans="1:17" x14ac:dyDescent="0.25">
      <c r="A139" s="3" t="s">
        <v>498</v>
      </c>
      <c r="B139" s="3" t="s">
        <v>499</v>
      </c>
      <c r="C139" s="2"/>
      <c r="D139" s="2"/>
      <c r="E139" s="42">
        <v>0.11</v>
      </c>
      <c r="F139" s="43">
        <v>-0.05</v>
      </c>
      <c r="G139" s="42">
        <v>0.08</v>
      </c>
      <c r="H139" s="42">
        <v>0.06</v>
      </c>
      <c r="I139" s="42">
        <v>0</v>
      </c>
      <c r="J139" s="42">
        <v>0</v>
      </c>
      <c r="K139" s="42">
        <v>0</v>
      </c>
      <c r="L139" s="42">
        <v>0</v>
      </c>
      <c r="M139" s="42">
        <v>0</v>
      </c>
      <c r="N139" s="42">
        <v>0</v>
      </c>
      <c r="O139" s="42">
        <v>0</v>
      </c>
      <c r="P139" s="42">
        <v>0</v>
      </c>
      <c r="Q139" s="42">
        <v>0.2</v>
      </c>
    </row>
    <row r="140" spans="1:17" x14ac:dyDescent="0.25">
      <c r="A140" s="3" t="s">
        <v>494</v>
      </c>
      <c r="B140" s="3" t="s">
        <v>500</v>
      </c>
      <c r="C140" s="2"/>
      <c r="D140" s="2"/>
      <c r="E140" s="42">
        <v>0.11</v>
      </c>
      <c r="F140" s="43">
        <v>-0.05</v>
      </c>
      <c r="G140" s="43">
        <v>-0.72</v>
      </c>
      <c r="H140" s="42">
        <v>0.06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3">
        <v>-0.6</v>
      </c>
    </row>
    <row r="141" spans="1:17" x14ac:dyDescent="0.25">
      <c r="A141" s="3" t="s">
        <v>653</v>
      </c>
      <c r="B141" s="3" t="s">
        <v>654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42">
        <v>0</v>
      </c>
    </row>
    <row r="142" spans="1:17" x14ac:dyDescent="0.25">
      <c r="A142" s="3" t="s">
        <v>653</v>
      </c>
      <c r="B142" s="3" t="s">
        <v>655</v>
      </c>
      <c r="C142" s="2"/>
      <c r="D142" s="2"/>
      <c r="E142" s="42">
        <v>0</v>
      </c>
      <c r="F142" s="42">
        <v>0</v>
      </c>
      <c r="G142" s="42">
        <v>0</v>
      </c>
      <c r="H142" s="42">
        <v>0</v>
      </c>
      <c r="I142" s="42">
        <v>0</v>
      </c>
      <c r="J142" s="42">
        <v>0</v>
      </c>
      <c r="K142" s="42">
        <v>0</v>
      </c>
      <c r="L142" s="42">
        <v>0</v>
      </c>
      <c r="M142" s="42">
        <v>0</v>
      </c>
      <c r="N142" s="42">
        <v>0</v>
      </c>
      <c r="O142" s="42">
        <v>0</v>
      </c>
      <c r="P142" s="42">
        <v>0</v>
      </c>
      <c r="Q142" s="42">
        <v>0</v>
      </c>
    </row>
    <row r="143" spans="1:17" x14ac:dyDescent="0.25">
      <c r="A143" s="3">
        <v>6.1</v>
      </c>
      <c r="B143" s="3" t="s">
        <v>501</v>
      </c>
      <c r="C143" s="2"/>
      <c r="D143" s="2"/>
      <c r="E143" s="40">
        <v>252730.63</v>
      </c>
      <c r="F143" s="45">
        <v>66571.11</v>
      </c>
      <c r="G143" s="45">
        <v>99383</v>
      </c>
      <c r="H143" s="38">
        <v>8514.06</v>
      </c>
      <c r="I143" s="42">
        <v>0</v>
      </c>
      <c r="J143" s="42">
        <v>0</v>
      </c>
      <c r="K143" s="42">
        <v>0</v>
      </c>
      <c r="L143" s="42">
        <v>0</v>
      </c>
      <c r="M143" s="42">
        <v>0</v>
      </c>
      <c r="N143" s="42">
        <v>0</v>
      </c>
      <c r="O143" s="42">
        <v>0</v>
      </c>
      <c r="P143" s="42">
        <v>0</v>
      </c>
      <c r="Q143" s="40">
        <v>427198.8</v>
      </c>
    </row>
    <row r="144" spans="1:17" x14ac:dyDescent="0.25">
      <c r="A144" s="3">
        <v>6</v>
      </c>
      <c r="B144" s="3" t="s">
        <v>502</v>
      </c>
      <c r="C144" s="2"/>
      <c r="D144" s="2"/>
      <c r="E144" s="40">
        <v>278668.25</v>
      </c>
      <c r="F144" s="45">
        <v>80607.89</v>
      </c>
      <c r="G144" s="40">
        <v>118661.89</v>
      </c>
      <c r="H144" s="45">
        <v>19770.36</v>
      </c>
      <c r="I144" s="42">
        <v>0</v>
      </c>
      <c r="J144" s="42">
        <v>0</v>
      </c>
      <c r="K144" s="42">
        <v>0</v>
      </c>
      <c r="L144" s="42">
        <v>0</v>
      </c>
      <c r="M144" s="42">
        <v>0</v>
      </c>
      <c r="N144" s="42">
        <v>0</v>
      </c>
      <c r="O144" s="42">
        <v>0</v>
      </c>
      <c r="P144" s="42">
        <v>0</v>
      </c>
      <c r="Q144" s="40">
        <v>497708.39</v>
      </c>
    </row>
    <row r="145" spans="2:17" ht="15.75" thickBot="1" x14ac:dyDescent="0.3">
      <c r="B145" s="2"/>
      <c r="C145" s="2"/>
      <c r="D145" s="2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</row>
    <row r="146" spans="2:17" ht="15.75" thickTop="1" x14ac:dyDescent="0.25">
      <c r="B146" s="2"/>
      <c r="C146" s="4" t="s">
        <v>621</v>
      </c>
      <c r="D146" s="2"/>
      <c r="E146" s="50">
        <v>-420326.40000000002</v>
      </c>
      <c r="F146" s="46">
        <v>-50199.93</v>
      </c>
      <c r="G146" s="45">
        <v>34160.980000000003</v>
      </c>
      <c r="H146" s="50">
        <v>-111810.68</v>
      </c>
      <c r="I146" s="41">
        <v>-15</v>
      </c>
      <c r="J146" s="42">
        <v>0</v>
      </c>
      <c r="K146" s="42">
        <v>0</v>
      </c>
      <c r="L146" s="42">
        <v>0</v>
      </c>
      <c r="M146" s="42">
        <v>0</v>
      </c>
      <c r="N146" s="42">
        <v>0</v>
      </c>
      <c r="O146" s="42">
        <v>0</v>
      </c>
      <c r="P146" s="42">
        <v>0</v>
      </c>
      <c r="Q146" s="50">
        <v>-548191.03</v>
      </c>
    </row>
    <row r="147" spans="2:17" x14ac:dyDescent="0.25">
      <c r="B147" s="2"/>
      <c r="C147" s="2"/>
      <c r="D147" s="51" t="s">
        <v>622</v>
      </c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</row>
    <row r="148" spans="2:17" x14ac:dyDescent="0.25">
      <c r="B148" s="2"/>
      <c r="C148" s="4" t="s">
        <v>623</v>
      </c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41">
        <v>-10</v>
      </c>
      <c r="Q148" s="2"/>
    </row>
    <row r="149" spans="2:17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52"/>
      <c r="Q149" s="2"/>
    </row>
    <row r="150" spans="2:17" x14ac:dyDescent="0.25">
      <c r="B150" s="2"/>
      <c r="C150" s="2"/>
      <c r="D150" s="53" t="s">
        <v>624</v>
      </c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41">
        <v>-10</v>
      </c>
      <c r="Q150" s="2"/>
    </row>
    <row r="151" spans="2:17" ht="15.75" thickBot="1" x14ac:dyDescent="0.3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49"/>
      <c r="Q151" s="2"/>
    </row>
    <row r="152" spans="2:17" ht="15.75" thickTop="1" x14ac:dyDescent="0.25">
      <c r="B152" s="2"/>
      <c r="C152" s="5" t="s">
        <v>625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41">
        <v>-10</v>
      </c>
      <c r="Q152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68"/>
  <sheetViews>
    <sheetView tabSelected="1" workbookViewId="0">
      <selection activeCell="E2" sqref="E2"/>
    </sheetView>
  </sheetViews>
  <sheetFormatPr baseColWidth="10" defaultColWidth="11.42578125" defaultRowHeight="15" x14ac:dyDescent="0.25"/>
  <sheetData>
    <row r="1" spans="1:17" ht="18" x14ac:dyDescent="0.25">
      <c r="A1" s="2"/>
      <c r="B1" s="2"/>
      <c r="C1" s="2"/>
      <c r="D1" s="2"/>
      <c r="E1" s="54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18" x14ac:dyDescent="0.25">
      <c r="A2" s="2"/>
      <c r="B2" s="2"/>
      <c r="C2" s="2"/>
      <c r="D2" s="2"/>
      <c r="E2" s="54" t="s">
        <v>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15.75" x14ac:dyDescent="0.25">
      <c r="A3" s="2"/>
      <c r="B3" s="2"/>
      <c r="C3" s="2"/>
      <c r="D3" s="2"/>
      <c r="E3" s="55" t="s">
        <v>656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17" x14ac:dyDescent="0.25">
      <c r="A4" s="2"/>
      <c r="B4" s="2"/>
      <c r="C4" s="2"/>
      <c r="D4" s="2"/>
      <c r="E4" s="12" t="s">
        <v>610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</row>
    <row r="5" spans="1:17" x14ac:dyDescent="0.25">
      <c r="A5" s="2"/>
      <c r="B5" s="2"/>
      <c r="C5" s="2"/>
      <c r="D5" s="2"/>
      <c r="E5" s="35" t="s">
        <v>657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</row>
    <row r="6" spans="1:17" x14ac:dyDescent="0.25">
      <c r="A6" s="2"/>
      <c r="B6" s="2"/>
      <c r="C6" s="2"/>
      <c r="D6" s="2"/>
      <c r="E6" s="35" t="s">
        <v>611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x14ac:dyDescent="0.25">
      <c r="A7" s="2"/>
      <c r="B7" s="2"/>
      <c r="C7" s="2"/>
      <c r="D7" s="2"/>
      <c r="E7" s="36" t="s">
        <v>628</v>
      </c>
      <c r="F7" s="36" t="s">
        <v>629</v>
      </c>
      <c r="G7" s="36" t="s">
        <v>630</v>
      </c>
      <c r="H7" s="36" t="s">
        <v>631</v>
      </c>
      <c r="I7" s="36" t="s">
        <v>632</v>
      </c>
      <c r="J7" s="36" t="s">
        <v>633</v>
      </c>
      <c r="K7" s="36" t="s">
        <v>634</v>
      </c>
      <c r="L7" s="36" t="s">
        <v>635</v>
      </c>
      <c r="M7" s="36" t="s">
        <v>636</v>
      </c>
      <c r="N7" s="36" t="s">
        <v>637</v>
      </c>
      <c r="O7" s="36" t="s">
        <v>638</v>
      </c>
      <c r="P7" s="36" t="s">
        <v>639</v>
      </c>
      <c r="Q7" s="36" t="s">
        <v>640</v>
      </c>
    </row>
    <row r="8" spans="1:17" x14ac:dyDescent="0.25">
      <c r="A8" s="2"/>
      <c r="B8" s="2"/>
      <c r="C8" s="2"/>
      <c r="D8" s="37" t="s">
        <v>616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25">
      <c r="A9" s="3">
        <v>4</v>
      </c>
      <c r="B9" s="3" t="s">
        <v>290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x14ac:dyDescent="0.25">
      <c r="A10" s="3">
        <v>4.01</v>
      </c>
      <c r="B10" s="3" t="s">
        <v>291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25">
      <c r="A11" s="3" t="s">
        <v>292</v>
      </c>
      <c r="B11" s="3" t="s">
        <v>293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39">
        <v>6598271.71</v>
      </c>
    </row>
    <row r="12" spans="1:17" x14ac:dyDescent="0.25">
      <c r="A12" s="3" t="s">
        <v>294</v>
      </c>
      <c r="B12" s="3" t="s">
        <v>295</v>
      </c>
      <c r="C12" s="2"/>
      <c r="D12" s="2"/>
      <c r="E12" s="45">
        <v>71962.710000000006</v>
      </c>
      <c r="F12" s="40">
        <v>154470</v>
      </c>
      <c r="G12" s="40">
        <v>107643.32</v>
      </c>
      <c r="H12" s="45">
        <v>33660</v>
      </c>
      <c r="I12" s="45">
        <v>52157.39</v>
      </c>
      <c r="J12" s="40">
        <v>104888.82</v>
      </c>
      <c r="K12" s="40">
        <v>207337.06</v>
      </c>
      <c r="L12" s="45">
        <v>44033.82</v>
      </c>
      <c r="M12" s="40">
        <v>167061.13</v>
      </c>
      <c r="N12" s="45">
        <v>47217.25</v>
      </c>
      <c r="O12" s="40">
        <v>376500.33</v>
      </c>
      <c r="P12" s="45">
        <v>21120</v>
      </c>
      <c r="Q12" s="39">
        <v>1388051.83</v>
      </c>
    </row>
    <row r="13" spans="1:17" x14ac:dyDescent="0.25">
      <c r="A13" s="3" t="s">
        <v>296</v>
      </c>
      <c r="B13" s="3" t="s">
        <v>297</v>
      </c>
      <c r="C13" s="2"/>
      <c r="D13" s="2"/>
      <c r="E13" s="40">
        <v>837646.49</v>
      </c>
      <c r="F13" s="40">
        <v>469377.45</v>
      </c>
      <c r="G13" s="39">
        <v>1244607.94</v>
      </c>
      <c r="H13" s="40">
        <v>736168.69</v>
      </c>
      <c r="I13" s="40">
        <v>515965.38</v>
      </c>
      <c r="J13" s="40">
        <v>310389.87</v>
      </c>
      <c r="K13" s="40">
        <v>144267.35</v>
      </c>
      <c r="L13" s="45">
        <v>23591.360000000001</v>
      </c>
      <c r="M13" s="40">
        <v>249346.37</v>
      </c>
      <c r="N13" s="40">
        <v>192012.92</v>
      </c>
      <c r="O13" s="40">
        <v>225400.72</v>
      </c>
      <c r="P13" s="40">
        <v>261446.27</v>
      </c>
      <c r="Q13" s="39">
        <v>5210220.8099999996</v>
      </c>
    </row>
    <row r="14" spans="1:17" x14ac:dyDescent="0.25">
      <c r="A14" s="3" t="s">
        <v>547</v>
      </c>
      <c r="B14" s="3" t="s">
        <v>548</v>
      </c>
      <c r="C14" s="2"/>
      <c r="D14" s="2"/>
      <c r="E14" s="42">
        <v>0</v>
      </c>
      <c r="F14" s="42">
        <v>0</v>
      </c>
      <c r="G14" s="42">
        <v>0</v>
      </c>
      <c r="H14" s="42">
        <v>0</v>
      </c>
      <c r="I14" s="43">
        <v>-0.28999999999999998</v>
      </c>
      <c r="J14" s="43">
        <v>-0.64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3">
        <v>-0.93</v>
      </c>
    </row>
    <row r="15" spans="1:17" x14ac:dyDescent="0.25">
      <c r="A15" s="3" t="s">
        <v>292</v>
      </c>
      <c r="B15" s="3" t="s">
        <v>300</v>
      </c>
      <c r="C15" s="2"/>
      <c r="D15" s="2"/>
      <c r="E15" s="40">
        <v>909609.2</v>
      </c>
      <c r="F15" s="40">
        <v>623847.44999999995</v>
      </c>
      <c r="G15" s="39">
        <v>1352251.26</v>
      </c>
      <c r="H15" s="40">
        <v>769828.69</v>
      </c>
      <c r="I15" s="40">
        <v>568122.48</v>
      </c>
      <c r="J15" s="40">
        <v>415278.05</v>
      </c>
      <c r="K15" s="40">
        <v>351604.41</v>
      </c>
      <c r="L15" s="45">
        <v>67625.179999999993</v>
      </c>
      <c r="M15" s="40">
        <v>416407.5</v>
      </c>
      <c r="N15" s="40">
        <v>239230.17</v>
      </c>
      <c r="O15" s="40">
        <v>601901.05000000005</v>
      </c>
      <c r="P15" s="40">
        <v>282566.27</v>
      </c>
      <c r="Q15" s="39">
        <v>6598271.71</v>
      </c>
    </row>
    <row r="16" spans="1:17" x14ac:dyDescent="0.25">
      <c r="A16" s="3">
        <v>4.01</v>
      </c>
      <c r="B16" s="3" t="s">
        <v>301</v>
      </c>
      <c r="C16" s="2"/>
      <c r="D16" s="2"/>
      <c r="E16" s="40">
        <v>909609.2</v>
      </c>
      <c r="F16" s="40">
        <v>623847.44999999995</v>
      </c>
      <c r="G16" s="39">
        <v>1352251.26</v>
      </c>
      <c r="H16" s="40">
        <v>769828.69</v>
      </c>
      <c r="I16" s="40">
        <v>568122.48</v>
      </c>
      <c r="J16" s="40">
        <v>415278.05</v>
      </c>
      <c r="K16" s="40">
        <v>351604.41</v>
      </c>
      <c r="L16" s="45">
        <v>67625.179999999993</v>
      </c>
      <c r="M16" s="40">
        <v>416407.5</v>
      </c>
      <c r="N16" s="40">
        <v>239230.17</v>
      </c>
      <c r="O16" s="40">
        <v>601901.05000000005</v>
      </c>
      <c r="P16" s="40">
        <v>282566.27</v>
      </c>
      <c r="Q16" s="39">
        <v>6598271.71</v>
      </c>
    </row>
    <row r="17" spans="1:17" x14ac:dyDescent="0.25">
      <c r="A17" s="3">
        <v>4.8099999999999996</v>
      </c>
      <c r="B17" s="3" t="s">
        <v>302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x14ac:dyDescent="0.25">
      <c r="A18" s="3" t="s">
        <v>303</v>
      </c>
      <c r="B18" s="3" t="s">
        <v>304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38">
        <v>1971.76</v>
      </c>
    </row>
    <row r="19" spans="1:17" x14ac:dyDescent="0.25">
      <c r="A19" s="3" t="s">
        <v>306</v>
      </c>
      <c r="B19" s="3" t="s">
        <v>307</v>
      </c>
      <c r="C19" s="2"/>
      <c r="D19" s="2"/>
      <c r="E19" s="44">
        <v>239.05</v>
      </c>
      <c r="F19" s="44">
        <v>137.62</v>
      </c>
      <c r="G19" s="44">
        <v>157.54</v>
      </c>
      <c r="H19" s="44">
        <v>170.47</v>
      </c>
      <c r="I19" s="44">
        <v>143.44999999999999</v>
      </c>
      <c r="J19" s="44">
        <v>143.84</v>
      </c>
      <c r="K19" s="44">
        <v>148.38999999999999</v>
      </c>
      <c r="L19" s="44">
        <v>136.96</v>
      </c>
      <c r="M19" s="44">
        <v>141.47999999999999</v>
      </c>
      <c r="N19" s="44">
        <v>148.07</v>
      </c>
      <c r="O19" s="44">
        <v>251.67</v>
      </c>
      <c r="P19" s="44">
        <v>153.22</v>
      </c>
      <c r="Q19" s="38">
        <v>1971.76</v>
      </c>
    </row>
    <row r="20" spans="1:17" x14ac:dyDescent="0.25">
      <c r="A20" s="3" t="s">
        <v>303</v>
      </c>
      <c r="B20" s="3" t="s">
        <v>308</v>
      </c>
      <c r="C20" s="2"/>
      <c r="D20" s="2"/>
      <c r="E20" s="44">
        <v>239.05</v>
      </c>
      <c r="F20" s="44">
        <v>137.62</v>
      </c>
      <c r="G20" s="44">
        <v>157.54</v>
      </c>
      <c r="H20" s="44">
        <v>170.47</v>
      </c>
      <c r="I20" s="44">
        <v>143.44999999999999</v>
      </c>
      <c r="J20" s="44">
        <v>143.84</v>
      </c>
      <c r="K20" s="44">
        <v>148.38999999999999</v>
      </c>
      <c r="L20" s="44">
        <v>136.96</v>
      </c>
      <c r="M20" s="44">
        <v>141.47999999999999</v>
      </c>
      <c r="N20" s="44">
        <v>148.07</v>
      </c>
      <c r="O20" s="44">
        <v>251.67</v>
      </c>
      <c r="P20" s="44">
        <v>153.22</v>
      </c>
      <c r="Q20" s="38">
        <v>1971.76</v>
      </c>
    </row>
    <row r="21" spans="1:17" x14ac:dyDescent="0.25">
      <c r="A21" s="3" t="s">
        <v>641</v>
      </c>
      <c r="B21" s="3" t="s">
        <v>642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42">
        <v>0</v>
      </c>
    </row>
    <row r="22" spans="1:17" x14ac:dyDescent="0.25">
      <c r="A22" s="3" t="s">
        <v>641</v>
      </c>
      <c r="B22" s="3" t="s">
        <v>643</v>
      </c>
      <c r="C22" s="2"/>
      <c r="D22" s="2"/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</row>
    <row r="23" spans="1:17" x14ac:dyDescent="0.25">
      <c r="A23" s="3">
        <v>4.8099999999999996</v>
      </c>
      <c r="B23" s="3" t="s">
        <v>309</v>
      </c>
      <c r="C23" s="2"/>
      <c r="D23" s="2"/>
      <c r="E23" s="44">
        <v>239.05</v>
      </c>
      <c r="F23" s="44">
        <v>137.62</v>
      </c>
      <c r="G23" s="44">
        <v>157.54</v>
      </c>
      <c r="H23" s="44">
        <v>170.47</v>
      </c>
      <c r="I23" s="44">
        <v>143.44999999999999</v>
      </c>
      <c r="J23" s="44">
        <v>143.84</v>
      </c>
      <c r="K23" s="44">
        <v>148.38999999999999</v>
      </c>
      <c r="L23" s="44">
        <v>136.96</v>
      </c>
      <c r="M23" s="44">
        <v>141.47999999999999</v>
      </c>
      <c r="N23" s="44">
        <v>148.07</v>
      </c>
      <c r="O23" s="44">
        <v>251.67</v>
      </c>
      <c r="P23" s="44">
        <v>153.22</v>
      </c>
      <c r="Q23" s="38">
        <v>1971.76</v>
      </c>
    </row>
    <row r="24" spans="1:17" x14ac:dyDescent="0.25">
      <c r="A24" s="3">
        <v>4</v>
      </c>
      <c r="B24" s="3" t="s">
        <v>310</v>
      </c>
      <c r="C24" s="2"/>
      <c r="D24" s="2"/>
      <c r="E24" s="40">
        <v>909848.25</v>
      </c>
      <c r="F24" s="40">
        <v>623985.06999999995</v>
      </c>
      <c r="G24" s="39">
        <v>1352408.8</v>
      </c>
      <c r="H24" s="40">
        <v>769999.16</v>
      </c>
      <c r="I24" s="40">
        <v>568265.93000000005</v>
      </c>
      <c r="J24" s="40">
        <v>415421.89</v>
      </c>
      <c r="K24" s="40">
        <v>351752.8</v>
      </c>
      <c r="L24" s="45">
        <v>67762.14</v>
      </c>
      <c r="M24" s="40">
        <v>416548.98</v>
      </c>
      <c r="N24" s="40">
        <v>239378.24</v>
      </c>
      <c r="O24" s="40">
        <v>602152.72</v>
      </c>
      <c r="P24" s="40">
        <v>282719.49</v>
      </c>
      <c r="Q24" s="39">
        <v>6600243.4699999997</v>
      </c>
    </row>
    <row r="25" spans="1:17" x14ac:dyDescent="0.25">
      <c r="A25" s="2"/>
      <c r="B25" s="2"/>
      <c r="C25" s="2"/>
      <c r="D25" s="37" t="s">
        <v>617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25">
      <c r="A26" s="3">
        <v>5</v>
      </c>
      <c r="B26" s="3" t="s">
        <v>311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x14ac:dyDescent="0.25">
      <c r="A27" s="3">
        <v>5.01</v>
      </c>
      <c r="B27" s="3" t="s">
        <v>312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25">
      <c r="A28" s="3" t="s">
        <v>313</v>
      </c>
      <c r="B28" s="3" t="s">
        <v>314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39">
        <v>4219322.3600000003</v>
      </c>
    </row>
    <row r="29" spans="1:17" x14ac:dyDescent="0.25">
      <c r="A29" s="3" t="s">
        <v>549</v>
      </c>
      <c r="B29" s="3" t="s">
        <v>550</v>
      </c>
      <c r="C29" s="2"/>
      <c r="D29" s="2"/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0">
        <v>116553.13</v>
      </c>
      <c r="Q29" s="40">
        <v>116553.13</v>
      </c>
    </row>
    <row r="30" spans="1:17" x14ac:dyDescent="0.25">
      <c r="A30" s="3" t="s">
        <v>315</v>
      </c>
      <c r="B30" s="3" t="s">
        <v>316</v>
      </c>
      <c r="C30" s="2"/>
      <c r="D30" s="2"/>
      <c r="E30" s="40">
        <v>450497.44</v>
      </c>
      <c r="F30" s="40">
        <v>247950.7</v>
      </c>
      <c r="G30" s="40">
        <v>724118.47</v>
      </c>
      <c r="H30" s="40">
        <v>327850.46000000002</v>
      </c>
      <c r="I30" s="40">
        <v>416183.99</v>
      </c>
      <c r="J30" s="40">
        <v>191685.66</v>
      </c>
      <c r="K30" s="42">
        <v>0</v>
      </c>
      <c r="L30" s="42">
        <v>0</v>
      </c>
      <c r="M30" s="45">
        <v>81823.960000000006</v>
      </c>
      <c r="N30" s="40">
        <v>282959.35999999999</v>
      </c>
      <c r="O30" s="46">
        <v>-15101.95</v>
      </c>
      <c r="P30" s="42">
        <v>0</v>
      </c>
      <c r="Q30" s="39">
        <v>2707968.09</v>
      </c>
    </row>
    <row r="31" spans="1:17" x14ac:dyDescent="0.25">
      <c r="A31" s="3" t="s">
        <v>317</v>
      </c>
      <c r="B31" s="3" t="s">
        <v>318</v>
      </c>
      <c r="C31" s="2"/>
      <c r="D31" s="2"/>
      <c r="E31" s="40">
        <v>143829.26</v>
      </c>
      <c r="F31" s="40">
        <v>212091.55</v>
      </c>
      <c r="G31" s="42">
        <v>0</v>
      </c>
      <c r="H31" s="42">
        <v>0</v>
      </c>
      <c r="I31" s="40">
        <v>197011.95</v>
      </c>
      <c r="J31" s="40">
        <v>370815.77</v>
      </c>
      <c r="K31" s="40">
        <v>209702.33</v>
      </c>
      <c r="L31" s="45">
        <v>69332.2</v>
      </c>
      <c r="M31" s="40">
        <v>136058.04999999999</v>
      </c>
      <c r="N31" s="40">
        <v>124443.07</v>
      </c>
      <c r="O31" s="42">
        <v>0</v>
      </c>
      <c r="P31" s="45">
        <v>49278.5</v>
      </c>
      <c r="Q31" s="39">
        <v>1512562.68</v>
      </c>
    </row>
    <row r="32" spans="1:17" x14ac:dyDescent="0.25">
      <c r="A32" s="3" t="s">
        <v>319</v>
      </c>
      <c r="B32" s="3" t="s">
        <v>320</v>
      </c>
      <c r="C32" s="2"/>
      <c r="D32" s="2"/>
      <c r="E32" s="38">
        <v>1670</v>
      </c>
      <c r="F32" s="44">
        <v>778.51</v>
      </c>
      <c r="G32" s="42">
        <v>4.08</v>
      </c>
      <c r="H32" s="42">
        <v>0</v>
      </c>
      <c r="I32" s="42">
        <v>0</v>
      </c>
      <c r="J32" s="38">
        <v>2237.9299999999998</v>
      </c>
      <c r="K32" s="44">
        <v>944.47</v>
      </c>
      <c r="L32" s="44">
        <v>229.22</v>
      </c>
      <c r="M32" s="38">
        <v>1158.19</v>
      </c>
      <c r="N32" s="38">
        <v>1470.37</v>
      </c>
      <c r="O32" s="42">
        <v>0.63</v>
      </c>
      <c r="P32" s="44">
        <v>203.23</v>
      </c>
      <c r="Q32" s="38">
        <v>8696.6299999999992</v>
      </c>
    </row>
    <row r="33" spans="1:17" x14ac:dyDescent="0.25">
      <c r="A33" s="3" t="s">
        <v>551</v>
      </c>
      <c r="B33" s="3" t="s">
        <v>552</v>
      </c>
      <c r="C33" s="2"/>
      <c r="D33" s="2"/>
      <c r="E33" s="56">
        <v>-2628.81</v>
      </c>
      <c r="F33" s="42">
        <v>0</v>
      </c>
      <c r="G33" s="46">
        <v>-34806.9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3">
        <v>-1.56</v>
      </c>
      <c r="P33" s="42">
        <v>0</v>
      </c>
      <c r="Q33" s="46">
        <v>-37437.269999999997</v>
      </c>
    </row>
    <row r="34" spans="1:17" x14ac:dyDescent="0.25">
      <c r="A34" s="3" t="s">
        <v>553</v>
      </c>
      <c r="B34" s="3" t="s">
        <v>554</v>
      </c>
      <c r="C34" s="2"/>
      <c r="D34" s="2"/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6">
        <v>-89020.9</v>
      </c>
      <c r="Q34" s="46">
        <v>-89020.9</v>
      </c>
    </row>
    <row r="35" spans="1:17" x14ac:dyDescent="0.25">
      <c r="A35" s="3" t="s">
        <v>313</v>
      </c>
      <c r="B35" s="3" t="s">
        <v>321</v>
      </c>
      <c r="C35" s="2"/>
      <c r="D35" s="2"/>
      <c r="E35" s="40">
        <v>593367.89</v>
      </c>
      <c r="F35" s="40">
        <v>460820.76</v>
      </c>
      <c r="G35" s="40">
        <v>689315.65</v>
      </c>
      <c r="H35" s="40">
        <v>327850.46000000002</v>
      </c>
      <c r="I35" s="40">
        <v>613195.93999999994</v>
      </c>
      <c r="J35" s="40">
        <v>564739.36</v>
      </c>
      <c r="K35" s="40">
        <v>210646.8</v>
      </c>
      <c r="L35" s="45">
        <v>69561.42</v>
      </c>
      <c r="M35" s="40">
        <v>219040.2</v>
      </c>
      <c r="N35" s="40">
        <v>408872.8</v>
      </c>
      <c r="O35" s="46">
        <v>-15102.88</v>
      </c>
      <c r="P35" s="45">
        <v>77013.960000000006</v>
      </c>
      <c r="Q35" s="39">
        <v>4219322.3600000003</v>
      </c>
    </row>
    <row r="36" spans="1:17" x14ac:dyDescent="0.25">
      <c r="A36" s="3" t="s">
        <v>322</v>
      </c>
      <c r="B36" s="3" t="s">
        <v>323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40">
        <v>114714.03</v>
      </c>
    </row>
    <row r="37" spans="1:17" x14ac:dyDescent="0.25">
      <c r="A37" s="3" t="s">
        <v>324</v>
      </c>
      <c r="B37" s="3" t="s">
        <v>325</v>
      </c>
      <c r="C37" s="2"/>
      <c r="D37" s="2"/>
      <c r="E37" s="38">
        <v>3188.5</v>
      </c>
      <c r="F37" s="38">
        <v>5303.13</v>
      </c>
      <c r="G37" s="42">
        <v>0</v>
      </c>
      <c r="H37" s="42">
        <v>0</v>
      </c>
      <c r="I37" s="42">
        <v>0</v>
      </c>
      <c r="J37" s="38">
        <v>8203.98</v>
      </c>
      <c r="K37" s="38">
        <v>1674.83</v>
      </c>
      <c r="L37" s="44">
        <v>651.73</v>
      </c>
      <c r="M37" s="38">
        <v>2354.92</v>
      </c>
      <c r="N37" s="38">
        <v>3655.41</v>
      </c>
      <c r="O37" s="44">
        <v>648.25</v>
      </c>
      <c r="P37" s="44">
        <v>537.94000000000005</v>
      </c>
      <c r="Q37" s="45">
        <v>26218.69</v>
      </c>
    </row>
    <row r="38" spans="1:17" x14ac:dyDescent="0.25">
      <c r="A38" s="3" t="s">
        <v>326</v>
      </c>
      <c r="B38" s="3" t="s">
        <v>327</v>
      </c>
      <c r="C38" s="2"/>
      <c r="D38" s="2"/>
      <c r="E38" s="38">
        <v>5921.73</v>
      </c>
      <c r="F38" s="44">
        <v>104.64</v>
      </c>
      <c r="G38" s="42">
        <v>0</v>
      </c>
      <c r="H38" s="42">
        <v>0</v>
      </c>
      <c r="I38" s="42">
        <v>0</v>
      </c>
      <c r="J38" s="38">
        <v>9278.94</v>
      </c>
      <c r="K38" s="38">
        <v>2171.14</v>
      </c>
      <c r="L38" s="38">
        <v>1142.72</v>
      </c>
      <c r="M38" s="38">
        <v>4788.1499999999996</v>
      </c>
      <c r="N38" s="38">
        <v>7062.76</v>
      </c>
      <c r="O38" s="42">
        <v>0</v>
      </c>
      <c r="P38" s="44">
        <v>805.3</v>
      </c>
      <c r="Q38" s="45">
        <v>31275.38</v>
      </c>
    </row>
    <row r="39" spans="1:17" x14ac:dyDescent="0.25">
      <c r="A39" s="3" t="s">
        <v>328</v>
      </c>
      <c r="B39" s="3" t="s">
        <v>329</v>
      </c>
      <c r="C39" s="2"/>
      <c r="D39" s="2"/>
      <c r="E39" s="38">
        <v>3840.09</v>
      </c>
      <c r="F39" s="38">
        <v>1240.74</v>
      </c>
      <c r="G39" s="42">
        <v>0</v>
      </c>
      <c r="H39" s="42">
        <v>0</v>
      </c>
      <c r="I39" s="42">
        <v>0</v>
      </c>
      <c r="J39" s="38">
        <v>4073.61</v>
      </c>
      <c r="K39" s="38">
        <v>3729.02</v>
      </c>
      <c r="L39" s="44">
        <v>891.7</v>
      </c>
      <c r="M39" s="38">
        <v>3737.61</v>
      </c>
      <c r="N39" s="38">
        <v>3708.15</v>
      </c>
      <c r="O39" s="42">
        <v>0</v>
      </c>
      <c r="P39" s="44">
        <v>529.89</v>
      </c>
      <c r="Q39" s="45">
        <v>21750.81</v>
      </c>
    </row>
    <row r="40" spans="1:17" x14ac:dyDescent="0.25">
      <c r="A40" s="3" t="s">
        <v>330</v>
      </c>
      <c r="B40" s="3" t="s">
        <v>331</v>
      </c>
      <c r="C40" s="2"/>
      <c r="D40" s="2"/>
      <c r="E40" s="38">
        <v>3487.88</v>
      </c>
      <c r="F40" s="38">
        <v>4010.31</v>
      </c>
      <c r="G40" s="42">
        <v>0</v>
      </c>
      <c r="H40" s="42">
        <v>0</v>
      </c>
      <c r="I40" s="42">
        <v>0</v>
      </c>
      <c r="J40" s="38">
        <v>1164.29</v>
      </c>
      <c r="K40" s="42">
        <v>0</v>
      </c>
      <c r="L40" s="38">
        <v>5744.63</v>
      </c>
      <c r="M40" s="38">
        <v>2364.92</v>
      </c>
      <c r="N40" s="38">
        <v>4579.6099999999997</v>
      </c>
      <c r="O40" s="42">
        <v>0</v>
      </c>
      <c r="P40" s="42">
        <v>0</v>
      </c>
      <c r="Q40" s="45">
        <v>21351.64</v>
      </c>
    </row>
    <row r="41" spans="1:17" x14ac:dyDescent="0.25">
      <c r="A41" s="3" t="s">
        <v>332</v>
      </c>
      <c r="B41" s="3" t="s">
        <v>333</v>
      </c>
      <c r="C41" s="2"/>
      <c r="D41" s="2"/>
      <c r="E41" s="38">
        <v>2638.61</v>
      </c>
      <c r="F41" s="42">
        <v>0</v>
      </c>
      <c r="G41" s="42">
        <v>0</v>
      </c>
      <c r="H41" s="42">
        <v>0</v>
      </c>
      <c r="I41" s="42">
        <v>0</v>
      </c>
      <c r="J41" s="38">
        <v>3324.56</v>
      </c>
      <c r="K41" s="38">
        <v>1420.33</v>
      </c>
      <c r="L41" s="44">
        <v>169.53</v>
      </c>
      <c r="M41" s="38">
        <v>1816.33</v>
      </c>
      <c r="N41" s="38">
        <v>4332.32</v>
      </c>
      <c r="O41" s="56">
        <v>-1188.21</v>
      </c>
      <c r="P41" s="44">
        <v>360.76</v>
      </c>
      <c r="Q41" s="45">
        <v>12874.23</v>
      </c>
    </row>
    <row r="42" spans="1:17" x14ac:dyDescent="0.25">
      <c r="A42" s="3" t="s">
        <v>334</v>
      </c>
      <c r="B42" s="3" t="s">
        <v>335</v>
      </c>
      <c r="C42" s="2"/>
      <c r="D42" s="2"/>
      <c r="E42" s="38">
        <v>1006.77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38">
        <v>1006.77</v>
      </c>
    </row>
    <row r="43" spans="1:17" x14ac:dyDescent="0.25">
      <c r="A43" s="3" t="s">
        <v>555</v>
      </c>
      <c r="B43" s="3" t="s">
        <v>556</v>
      </c>
      <c r="C43" s="2"/>
      <c r="D43" s="2"/>
      <c r="E43" s="44">
        <v>236.51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4">
        <v>236.51</v>
      </c>
    </row>
    <row r="44" spans="1:17" x14ac:dyDescent="0.25">
      <c r="A44" s="3" t="s">
        <v>322</v>
      </c>
      <c r="B44" s="3" t="s">
        <v>336</v>
      </c>
      <c r="C44" s="2"/>
      <c r="D44" s="2"/>
      <c r="E44" s="45">
        <v>20320.09</v>
      </c>
      <c r="F44" s="45">
        <v>10658.82</v>
      </c>
      <c r="G44" s="42">
        <v>0</v>
      </c>
      <c r="H44" s="42">
        <v>0</v>
      </c>
      <c r="I44" s="42">
        <v>0</v>
      </c>
      <c r="J44" s="45">
        <v>26045.38</v>
      </c>
      <c r="K44" s="38">
        <v>8995.32</v>
      </c>
      <c r="L44" s="38">
        <v>8600.31</v>
      </c>
      <c r="M44" s="45">
        <v>15061.93</v>
      </c>
      <c r="N44" s="45">
        <v>23338.25</v>
      </c>
      <c r="O44" s="48">
        <v>-539.96</v>
      </c>
      <c r="P44" s="38">
        <v>2233.89</v>
      </c>
      <c r="Q44" s="40">
        <v>114714.03</v>
      </c>
    </row>
    <row r="45" spans="1:17" x14ac:dyDescent="0.25">
      <c r="A45" s="3" t="s">
        <v>644</v>
      </c>
      <c r="B45" s="3" t="s">
        <v>645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42">
        <v>0</v>
      </c>
    </row>
    <row r="46" spans="1:17" x14ac:dyDescent="0.25">
      <c r="A46" s="3" t="s">
        <v>644</v>
      </c>
      <c r="B46" s="3" t="s">
        <v>646</v>
      </c>
      <c r="C46" s="2"/>
      <c r="D46" s="2"/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</row>
    <row r="47" spans="1:17" x14ac:dyDescent="0.25">
      <c r="A47" s="3" t="s">
        <v>647</v>
      </c>
      <c r="B47" s="3" t="s">
        <v>648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42">
        <v>0</v>
      </c>
    </row>
    <row r="48" spans="1:17" x14ac:dyDescent="0.25">
      <c r="A48" s="3" t="s">
        <v>647</v>
      </c>
      <c r="B48" s="3" t="s">
        <v>649</v>
      </c>
      <c r="C48" s="2"/>
      <c r="D48" s="2"/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</row>
    <row r="49" spans="1:17" x14ac:dyDescent="0.25">
      <c r="A49" s="3">
        <v>5.01</v>
      </c>
      <c r="B49" s="3" t="s">
        <v>337</v>
      </c>
      <c r="C49" s="2"/>
      <c r="D49" s="2"/>
      <c r="E49" s="40">
        <v>613687.98</v>
      </c>
      <c r="F49" s="40">
        <v>471479.58</v>
      </c>
      <c r="G49" s="40">
        <v>689315.65</v>
      </c>
      <c r="H49" s="40">
        <v>327850.46000000002</v>
      </c>
      <c r="I49" s="40">
        <v>613195.93999999994</v>
      </c>
      <c r="J49" s="40">
        <v>590784.74</v>
      </c>
      <c r="K49" s="40">
        <v>219642.12</v>
      </c>
      <c r="L49" s="45">
        <v>78161.73</v>
      </c>
      <c r="M49" s="40">
        <v>234102.13</v>
      </c>
      <c r="N49" s="40">
        <v>432211.05</v>
      </c>
      <c r="O49" s="46">
        <v>-15642.84</v>
      </c>
      <c r="P49" s="45">
        <v>79247.850000000006</v>
      </c>
      <c r="Q49" s="39">
        <v>4334036.3899999997</v>
      </c>
    </row>
    <row r="50" spans="1:17" x14ac:dyDescent="0.25">
      <c r="A50" s="3">
        <v>5</v>
      </c>
      <c r="B50" s="3" t="s">
        <v>338</v>
      </c>
      <c r="C50" s="2"/>
      <c r="D50" s="2"/>
      <c r="E50" s="40">
        <v>613687.98</v>
      </c>
      <c r="F50" s="40">
        <v>471479.58</v>
      </c>
      <c r="G50" s="40">
        <v>689315.65</v>
      </c>
      <c r="H50" s="40">
        <v>327850.46000000002</v>
      </c>
      <c r="I50" s="40">
        <v>613195.93999999994</v>
      </c>
      <c r="J50" s="40">
        <v>590784.74</v>
      </c>
      <c r="K50" s="40">
        <v>219642.12</v>
      </c>
      <c r="L50" s="45">
        <v>78161.73</v>
      </c>
      <c r="M50" s="40">
        <v>234102.13</v>
      </c>
      <c r="N50" s="40">
        <v>432211.05</v>
      </c>
      <c r="O50" s="46">
        <v>-15642.84</v>
      </c>
      <c r="P50" s="45">
        <v>79247.850000000006</v>
      </c>
      <c r="Q50" s="39">
        <v>4334036.3899999997</v>
      </c>
    </row>
    <row r="51" spans="1:17" x14ac:dyDescent="0.25">
      <c r="A51" s="3" t="s">
        <v>618</v>
      </c>
      <c r="B51" s="3" t="s">
        <v>619</v>
      </c>
      <c r="C51" s="2"/>
      <c r="D51" s="2"/>
      <c r="E51" s="40">
        <v>296160.27</v>
      </c>
      <c r="F51" s="40">
        <v>152505.49</v>
      </c>
      <c r="G51" s="40">
        <v>663093.15</v>
      </c>
      <c r="H51" s="40">
        <v>442148.7</v>
      </c>
      <c r="I51" s="46">
        <v>-44930.01</v>
      </c>
      <c r="J51" s="50">
        <v>-175362.85</v>
      </c>
      <c r="K51" s="40">
        <v>132110.68</v>
      </c>
      <c r="L51" s="46">
        <v>-10399.59</v>
      </c>
      <c r="M51" s="40">
        <v>182446.85</v>
      </c>
      <c r="N51" s="50">
        <v>-192832.81</v>
      </c>
      <c r="O51" s="40">
        <v>617795.56000000006</v>
      </c>
      <c r="P51" s="40">
        <v>203471.64</v>
      </c>
      <c r="Q51" s="39">
        <v>2266207.08</v>
      </c>
    </row>
    <row r="52" spans="1:17" x14ac:dyDescent="0.25">
      <c r="A52" s="2"/>
      <c r="B52" s="2"/>
      <c r="C52" s="2"/>
      <c r="D52" s="37" t="s">
        <v>620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</row>
    <row r="53" spans="1:17" x14ac:dyDescent="0.25">
      <c r="A53" s="3">
        <v>6</v>
      </c>
      <c r="B53" s="3" t="s">
        <v>339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</row>
    <row r="54" spans="1:17" x14ac:dyDescent="0.25">
      <c r="A54" s="3">
        <v>6.01</v>
      </c>
      <c r="B54" s="3" t="s">
        <v>340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</row>
    <row r="55" spans="1:17" x14ac:dyDescent="0.25">
      <c r="A55" s="3" t="s">
        <v>341</v>
      </c>
      <c r="B55" s="3" t="s">
        <v>342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45">
        <v>63139.8</v>
      </c>
    </row>
    <row r="56" spans="1:17" x14ac:dyDescent="0.25">
      <c r="A56" s="3" t="s">
        <v>343</v>
      </c>
      <c r="B56" s="3" t="s">
        <v>344</v>
      </c>
      <c r="C56" s="2"/>
      <c r="D56" s="2"/>
      <c r="E56" s="38">
        <v>1428.12</v>
      </c>
      <c r="F56" s="38">
        <v>1579.96</v>
      </c>
      <c r="G56" s="38">
        <v>1495.18</v>
      </c>
      <c r="H56" s="42">
        <v>0</v>
      </c>
      <c r="I56" s="44">
        <v>758.4</v>
      </c>
      <c r="J56" s="38">
        <v>1558.1</v>
      </c>
      <c r="K56" s="38">
        <v>1275.8800000000001</v>
      </c>
      <c r="L56" s="38">
        <v>1587.72</v>
      </c>
      <c r="M56" s="38">
        <v>1539.22</v>
      </c>
      <c r="N56" s="38">
        <v>1451.75</v>
      </c>
      <c r="O56" s="38">
        <v>1354.05</v>
      </c>
      <c r="P56" s="38">
        <v>1431.02</v>
      </c>
      <c r="Q56" s="45">
        <v>15459.4</v>
      </c>
    </row>
    <row r="57" spans="1:17" x14ac:dyDescent="0.25">
      <c r="A57" s="3" t="s">
        <v>345</v>
      </c>
      <c r="B57" s="3" t="s">
        <v>346</v>
      </c>
      <c r="C57" s="2"/>
      <c r="D57" s="2"/>
      <c r="E57" s="44">
        <v>340.43</v>
      </c>
      <c r="F57" s="47">
        <v>69.510000000000005</v>
      </c>
      <c r="G57" s="42">
        <v>0</v>
      </c>
      <c r="H57" s="42">
        <v>0</v>
      </c>
      <c r="I57" s="42">
        <v>0</v>
      </c>
      <c r="J57" s="38">
        <v>1542.2</v>
      </c>
      <c r="K57" s="44">
        <v>591.14</v>
      </c>
      <c r="L57" s="44">
        <v>345.86</v>
      </c>
      <c r="M57" s="44">
        <v>356.97</v>
      </c>
      <c r="N57" s="44">
        <v>359.24</v>
      </c>
      <c r="O57" s="44">
        <v>363.51</v>
      </c>
      <c r="P57" s="44">
        <v>346.6</v>
      </c>
      <c r="Q57" s="38">
        <v>4315.46</v>
      </c>
    </row>
    <row r="58" spans="1:17" x14ac:dyDescent="0.25">
      <c r="A58" s="3" t="s">
        <v>347</v>
      </c>
      <c r="B58" s="3" t="s">
        <v>348</v>
      </c>
      <c r="C58" s="2"/>
      <c r="D58" s="2"/>
      <c r="E58" s="47">
        <v>74.95</v>
      </c>
      <c r="F58" s="42">
        <v>0</v>
      </c>
      <c r="G58" s="42">
        <v>0</v>
      </c>
      <c r="H58" s="42">
        <v>0</v>
      </c>
      <c r="I58" s="42">
        <v>0</v>
      </c>
      <c r="J58" s="44">
        <v>302.27</v>
      </c>
      <c r="K58" s="47">
        <v>65.56</v>
      </c>
      <c r="L58" s="47">
        <v>61.75</v>
      </c>
      <c r="M58" s="47">
        <v>73.319999999999993</v>
      </c>
      <c r="N58" s="47">
        <v>76.150000000000006</v>
      </c>
      <c r="O58" s="47">
        <v>35.26</v>
      </c>
      <c r="P58" s="47">
        <v>36.229999999999997</v>
      </c>
      <c r="Q58" s="44">
        <v>725.49</v>
      </c>
    </row>
    <row r="59" spans="1:17" x14ac:dyDescent="0.25">
      <c r="A59" s="3" t="s">
        <v>349</v>
      </c>
      <c r="B59" s="3" t="s">
        <v>350</v>
      </c>
      <c r="C59" s="2"/>
      <c r="D59" s="2"/>
      <c r="E59" s="44">
        <v>409.81</v>
      </c>
      <c r="F59" s="44">
        <v>407.45</v>
      </c>
      <c r="G59" s="44">
        <v>370.06</v>
      </c>
      <c r="H59" s="42">
        <v>0</v>
      </c>
      <c r="I59" s="44">
        <v>397.68</v>
      </c>
      <c r="J59" s="44">
        <v>396.93</v>
      </c>
      <c r="K59" s="44">
        <v>398.79</v>
      </c>
      <c r="L59" s="44">
        <v>361.1</v>
      </c>
      <c r="M59" s="44">
        <v>401.59</v>
      </c>
      <c r="N59" s="44">
        <v>404.15</v>
      </c>
      <c r="O59" s="44">
        <v>408.95</v>
      </c>
      <c r="P59" s="44">
        <v>368.72</v>
      </c>
      <c r="Q59" s="38">
        <v>4325.2299999999996</v>
      </c>
    </row>
    <row r="60" spans="1:17" x14ac:dyDescent="0.25">
      <c r="A60" s="3" t="s">
        <v>351</v>
      </c>
      <c r="B60" s="3" t="s">
        <v>352</v>
      </c>
      <c r="C60" s="2"/>
      <c r="D60" s="2"/>
      <c r="E60" s="44">
        <v>336.22</v>
      </c>
      <c r="F60" s="44">
        <v>203.73</v>
      </c>
      <c r="G60" s="44">
        <v>185.04</v>
      </c>
      <c r="H60" s="42">
        <v>0</v>
      </c>
      <c r="I60" s="44">
        <v>435.39</v>
      </c>
      <c r="J60" s="44">
        <v>198.47</v>
      </c>
      <c r="K60" s="44">
        <v>315.52</v>
      </c>
      <c r="L60" s="44">
        <v>180.55</v>
      </c>
      <c r="M60" s="44">
        <v>200.79</v>
      </c>
      <c r="N60" s="44">
        <v>202.08</v>
      </c>
      <c r="O60" s="44">
        <v>204.48</v>
      </c>
      <c r="P60" s="38">
        <v>2627.14</v>
      </c>
      <c r="Q60" s="38">
        <v>5089.41</v>
      </c>
    </row>
    <row r="61" spans="1:17" x14ac:dyDescent="0.25">
      <c r="A61" s="3" t="s">
        <v>353</v>
      </c>
      <c r="B61" s="3" t="s">
        <v>354</v>
      </c>
      <c r="C61" s="2"/>
      <c r="D61" s="2"/>
      <c r="E61" s="44">
        <v>452.88</v>
      </c>
      <c r="F61" s="44">
        <v>507.69</v>
      </c>
      <c r="G61" s="42">
        <v>0</v>
      </c>
      <c r="H61" s="44">
        <v>467.64</v>
      </c>
      <c r="I61" s="44">
        <v>466.4</v>
      </c>
      <c r="J61" s="44">
        <v>458.42</v>
      </c>
      <c r="K61" s="44">
        <v>461.28</v>
      </c>
      <c r="L61" s="44">
        <v>461.49</v>
      </c>
      <c r="M61" s="44">
        <v>472.26</v>
      </c>
      <c r="N61" s="44">
        <v>474.52</v>
      </c>
      <c r="O61" s="44">
        <v>484.24</v>
      </c>
      <c r="P61" s="44">
        <v>487.65</v>
      </c>
      <c r="Q61" s="38">
        <v>5194.47</v>
      </c>
    </row>
    <row r="62" spans="1:17" x14ac:dyDescent="0.25">
      <c r="A62" s="3" t="s">
        <v>355</v>
      </c>
      <c r="B62" s="3" t="s">
        <v>356</v>
      </c>
      <c r="C62" s="2"/>
      <c r="D62" s="2"/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38">
        <v>1826.12</v>
      </c>
      <c r="Q62" s="38">
        <v>1826.12</v>
      </c>
    </row>
    <row r="63" spans="1:17" x14ac:dyDescent="0.25">
      <c r="A63" s="3" t="s">
        <v>557</v>
      </c>
      <c r="B63" s="3" t="s">
        <v>558</v>
      </c>
      <c r="C63" s="2"/>
      <c r="D63" s="2"/>
      <c r="E63" s="42">
        <v>0</v>
      </c>
      <c r="F63" s="42">
        <v>0</v>
      </c>
      <c r="G63" s="42">
        <v>0</v>
      </c>
      <c r="H63" s="42">
        <v>0</v>
      </c>
      <c r="I63" s="44">
        <v>140.02000000000001</v>
      </c>
      <c r="J63" s="38">
        <v>5033.22</v>
      </c>
      <c r="K63" s="38">
        <v>2601.71</v>
      </c>
      <c r="L63" s="45">
        <v>10966.56</v>
      </c>
      <c r="M63" s="56">
        <v>-3817.42</v>
      </c>
      <c r="N63" s="38">
        <v>2898.13</v>
      </c>
      <c r="O63" s="38">
        <v>2187.13</v>
      </c>
      <c r="P63" s="38">
        <v>2149.1</v>
      </c>
      <c r="Q63" s="45">
        <v>22158.45</v>
      </c>
    </row>
    <row r="64" spans="1:17" x14ac:dyDescent="0.25">
      <c r="A64" s="3" t="s">
        <v>559</v>
      </c>
      <c r="B64" s="3" t="s">
        <v>560</v>
      </c>
      <c r="C64" s="2"/>
      <c r="D64" s="2"/>
      <c r="E64" s="42">
        <v>0</v>
      </c>
      <c r="F64" s="44">
        <v>363.25</v>
      </c>
      <c r="G64" s="44">
        <v>181.77</v>
      </c>
      <c r="H64" s="42">
        <v>0</v>
      </c>
      <c r="I64" s="44">
        <v>157.02000000000001</v>
      </c>
      <c r="J64" s="44">
        <v>143.75</v>
      </c>
      <c r="K64" s="44">
        <v>851.51</v>
      </c>
      <c r="L64" s="48">
        <v>-741.15</v>
      </c>
      <c r="M64" s="44">
        <v>104.55</v>
      </c>
      <c r="N64" s="47">
        <v>99.58</v>
      </c>
      <c r="O64" s="47">
        <v>78.11</v>
      </c>
      <c r="P64" s="48">
        <v>-146.27000000000001</v>
      </c>
      <c r="Q64" s="38">
        <v>1092.1199999999999</v>
      </c>
    </row>
    <row r="65" spans="1:17" x14ac:dyDescent="0.25">
      <c r="A65" s="3" t="s">
        <v>561</v>
      </c>
      <c r="B65" s="3" t="s">
        <v>562</v>
      </c>
      <c r="C65" s="2"/>
      <c r="D65" s="2"/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38">
        <v>2953.65</v>
      </c>
      <c r="Q65" s="38">
        <v>2953.65</v>
      </c>
    </row>
    <row r="66" spans="1:17" x14ac:dyDescent="0.25">
      <c r="A66" s="3" t="s">
        <v>341</v>
      </c>
      <c r="B66" s="3" t="s">
        <v>359</v>
      </c>
      <c r="C66" s="2"/>
      <c r="D66" s="2"/>
      <c r="E66" s="38">
        <v>3042.41</v>
      </c>
      <c r="F66" s="38">
        <v>3131.59</v>
      </c>
      <c r="G66" s="38">
        <v>2232.0500000000002</v>
      </c>
      <c r="H66" s="44">
        <v>467.64</v>
      </c>
      <c r="I66" s="38">
        <v>2354.91</v>
      </c>
      <c r="J66" s="38">
        <v>9633.36</v>
      </c>
      <c r="K66" s="38">
        <v>6561.39</v>
      </c>
      <c r="L66" s="45">
        <v>13223.88</v>
      </c>
      <c r="M66" s="48">
        <v>-668.72</v>
      </c>
      <c r="N66" s="38">
        <v>5965.6</v>
      </c>
      <c r="O66" s="38">
        <v>5115.7299999999996</v>
      </c>
      <c r="P66" s="45">
        <v>12079.96</v>
      </c>
      <c r="Q66" s="45">
        <v>63139.8</v>
      </c>
    </row>
    <row r="67" spans="1:17" x14ac:dyDescent="0.25">
      <c r="A67" s="3" t="s">
        <v>360</v>
      </c>
      <c r="B67" s="3" t="s">
        <v>361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38">
        <v>1866.3</v>
      </c>
    </row>
    <row r="68" spans="1:17" x14ac:dyDescent="0.25">
      <c r="A68" s="3" t="s">
        <v>362</v>
      </c>
      <c r="B68" s="3" t="s">
        <v>363</v>
      </c>
      <c r="C68" s="2"/>
      <c r="D68" s="2"/>
      <c r="E68" s="42">
        <v>4.03</v>
      </c>
      <c r="F68" s="42">
        <v>6.54</v>
      </c>
      <c r="G68" s="47">
        <v>56.96</v>
      </c>
      <c r="H68" s="42">
        <v>0</v>
      </c>
      <c r="I68" s="47">
        <v>78.7</v>
      </c>
      <c r="J68" s="47">
        <v>55.92</v>
      </c>
      <c r="K68" s="44">
        <v>123.01</v>
      </c>
      <c r="L68" s="44">
        <v>119.51</v>
      </c>
      <c r="M68" s="47">
        <v>92.37</v>
      </c>
      <c r="N68" s="44">
        <v>110.36</v>
      </c>
      <c r="O68" s="47">
        <v>69.790000000000006</v>
      </c>
      <c r="P68" s="47">
        <v>72.040000000000006</v>
      </c>
      <c r="Q68" s="44">
        <v>789.23</v>
      </c>
    </row>
    <row r="69" spans="1:17" x14ac:dyDescent="0.25">
      <c r="A69" s="3" t="s">
        <v>364</v>
      </c>
      <c r="B69" s="3" t="s">
        <v>365</v>
      </c>
      <c r="C69" s="2"/>
      <c r="D69" s="2"/>
      <c r="E69" s="47">
        <v>43.47</v>
      </c>
      <c r="F69" s="47">
        <v>82.12</v>
      </c>
      <c r="G69" s="47">
        <v>91.52</v>
      </c>
      <c r="H69" s="42">
        <v>0</v>
      </c>
      <c r="I69" s="47">
        <v>47.72</v>
      </c>
      <c r="J69" s="41">
        <v>-56.8</v>
      </c>
      <c r="K69" s="47">
        <v>43.54</v>
      </c>
      <c r="L69" s="47">
        <v>42.11</v>
      </c>
      <c r="M69" s="47">
        <v>48.19</v>
      </c>
      <c r="N69" s="47">
        <v>55.8</v>
      </c>
      <c r="O69" s="47">
        <v>54.32</v>
      </c>
      <c r="P69" s="47">
        <v>99.82</v>
      </c>
      <c r="Q69" s="44">
        <v>551.80999999999995</v>
      </c>
    </row>
    <row r="70" spans="1:17" x14ac:dyDescent="0.25">
      <c r="A70" s="3" t="s">
        <v>366</v>
      </c>
      <c r="B70" s="3" t="s">
        <v>367</v>
      </c>
      <c r="C70" s="2"/>
      <c r="D70" s="2"/>
      <c r="E70" s="42">
        <v>0</v>
      </c>
      <c r="F70" s="42">
        <v>0</v>
      </c>
      <c r="G70" s="47">
        <v>96.41</v>
      </c>
      <c r="H70" s="42">
        <v>0</v>
      </c>
      <c r="I70" s="42">
        <v>0</v>
      </c>
      <c r="J70" s="47">
        <v>88.53</v>
      </c>
      <c r="K70" s="47">
        <v>31.9</v>
      </c>
      <c r="L70" s="47">
        <v>28.89</v>
      </c>
      <c r="M70" s="47">
        <v>32.130000000000003</v>
      </c>
      <c r="N70" s="42">
        <v>0</v>
      </c>
      <c r="O70" s="42">
        <v>0</v>
      </c>
      <c r="P70" s="47">
        <v>70.38</v>
      </c>
      <c r="Q70" s="44">
        <v>348.24</v>
      </c>
    </row>
    <row r="71" spans="1:17" x14ac:dyDescent="0.25">
      <c r="A71" s="3" t="s">
        <v>368</v>
      </c>
      <c r="B71" s="3" t="s">
        <v>369</v>
      </c>
      <c r="C71" s="2"/>
      <c r="D71" s="2"/>
      <c r="E71" s="42">
        <v>0.91</v>
      </c>
      <c r="F71" s="42">
        <v>0.92</v>
      </c>
      <c r="G71" s="42">
        <v>9.93</v>
      </c>
      <c r="H71" s="42">
        <v>0</v>
      </c>
      <c r="I71" s="47">
        <v>14.46</v>
      </c>
      <c r="J71" s="47">
        <v>11.48</v>
      </c>
      <c r="K71" s="47">
        <v>24.52</v>
      </c>
      <c r="L71" s="47">
        <v>24.49</v>
      </c>
      <c r="M71" s="47">
        <v>19.260000000000002</v>
      </c>
      <c r="N71" s="47">
        <v>23.17</v>
      </c>
      <c r="O71" s="47">
        <v>14.93</v>
      </c>
      <c r="P71" s="47">
        <v>32.950000000000003</v>
      </c>
      <c r="Q71" s="44">
        <v>177.02</v>
      </c>
    </row>
    <row r="72" spans="1:17" x14ac:dyDescent="0.25">
      <c r="A72" s="3" t="s">
        <v>360</v>
      </c>
      <c r="B72" s="3" t="s">
        <v>370</v>
      </c>
      <c r="C72" s="2"/>
      <c r="D72" s="2"/>
      <c r="E72" s="47">
        <v>48.41</v>
      </c>
      <c r="F72" s="47">
        <v>89.58</v>
      </c>
      <c r="G72" s="44">
        <v>254.82</v>
      </c>
      <c r="H72" s="42">
        <v>0</v>
      </c>
      <c r="I72" s="44">
        <v>140.88</v>
      </c>
      <c r="J72" s="47">
        <v>99.13</v>
      </c>
      <c r="K72" s="44">
        <v>222.97</v>
      </c>
      <c r="L72" s="44">
        <v>215</v>
      </c>
      <c r="M72" s="44">
        <v>191.95</v>
      </c>
      <c r="N72" s="44">
        <v>189.33</v>
      </c>
      <c r="O72" s="44">
        <v>139.04</v>
      </c>
      <c r="P72" s="44">
        <v>275.19</v>
      </c>
      <c r="Q72" s="38">
        <v>1866.3</v>
      </c>
    </row>
    <row r="73" spans="1:17" x14ac:dyDescent="0.25">
      <c r="A73" s="3" t="s">
        <v>371</v>
      </c>
      <c r="B73" s="3" t="s">
        <v>372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38">
        <v>9230.99</v>
      </c>
    </row>
    <row r="74" spans="1:17" x14ac:dyDescent="0.25">
      <c r="A74" s="3" t="s">
        <v>373</v>
      </c>
      <c r="B74" s="3" t="s">
        <v>374</v>
      </c>
      <c r="C74" s="2"/>
      <c r="D74" s="2"/>
      <c r="E74" s="44">
        <v>306.95999999999998</v>
      </c>
      <c r="F74" s="44">
        <v>207.09</v>
      </c>
      <c r="G74" s="44">
        <v>416.97</v>
      </c>
      <c r="H74" s="44">
        <v>179.72</v>
      </c>
      <c r="I74" s="44">
        <v>251.56</v>
      </c>
      <c r="J74" s="44">
        <v>312.32</v>
      </c>
      <c r="K74" s="44">
        <v>901.34</v>
      </c>
      <c r="L74" s="44">
        <v>299.92</v>
      </c>
      <c r="M74" s="44">
        <v>259.68</v>
      </c>
      <c r="N74" s="44">
        <v>210.55</v>
      </c>
      <c r="O74" s="44">
        <v>106.96</v>
      </c>
      <c r="P74" s="44">
        <v>105.58</v>
      </c>
      <c r="Q74" s="38">
        <v>3558.65</v>
      </c>
    </row>
    <row r="75" spans="1:17" x14ac:dyDescent="0.25">
      <c r="A75" s="3" t="s">
        <v>375</v>
      </c>
      <c r="B75" s="3" t="s">
        <v>376</v>
      </c>
      <c r="C75" s="2"/>
      <c r="D75" s="2"/>
      <c r="E75" s="47">
        <v>61.28</v>
      </c>
      <c r="F75" s="47">
        <v>80.209999999999994</v>
      </c>
      <c r="G75" s="44">
        <v>110.52</v>
      </c>
      <c r="H75" s="47">
        <v>81.93</v>
      </c>
      <c r="I75" s="44">
        <v>145.31</v>
      </c>
      <c r="J75" s="44">
        <v>102.69</v>
      </c>
      <c r="K75" s="44">
        <v>106.39</v>
      </c>
      <c r="L75" s="44">
        <v>516.64</v>
      </c>
      <c r="M75" s="47">
        <v>81.83</v>
      </c>
      <c r="N75" s="44">
        <v>121.89</v>
      </c>
      <c r="O75" s="44">
        <v>112.62</v>
      </c>
      <c r="P75" s="47">
        <v>62.33</v>
      </c>
      <c r="Q75" s="38">
        <v>1583.64</v>
      </c>
    </row>
    <row r="76" spans="1:17" x14ac:dyDescent="0.25">
      <c r="A76" s="3" t="s">
        <v>563</v>
      </c>
      <c r="B76" s="3" t="s">
        <v>564</v>
      </c>
      <c r="C76" s="2"/>
      <c r="D76" s="2"/>
      <c r="E76" s="42">
        <v>0</v>
      </c>
      <c r="F76" s="42">
        <v>0</v>
      </c>
      <c r="G76" s="42">
        <v>0</v>
      </c>
      <c r="H76" s="42">
        <v>0</v>
      </c>
      <c r="I76" s="44">
        <v>144.33000000000001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4">
        <v>144.33000000000001</v>
      </c>
    </row>
    <row r="77" spans="1:17" x14ac:dyDescent="0.25">
      <c r="A77" s="3" t="s">
        <v>377</v>
      </c>
      <c r="B77" s="3" t="s">
        <v>378</v>
      </c>
      <c r="C77" s="2"/>
      <c r="D77" s="2"/>
      <c r="E77" s="44">
        <v>297.70999999999998</v>
      </c>
      <c r="F77" s="44">
        <v>360.19</v>
      </c>
      <c r="G77" s="44">
        <v>130.07</v>
      </c>
      <c r="H77" s="44">
        <v>417.43</v>
      </c>
      <c r="I77" s="44">
        <v>282.66000000000003</v>
      </c>
      <c r="J77" s="44">
        <v>297.5</v>
      </c>
      <c r="K77" s="44">
        <v>436.94</v>
      </c>
      <c r="L77" s="42">
        <v>0</v>
      </c>
      <c r="M77" s="44">
        <v>811.18</v>
      </c>
      <c r="N77" s="44">
        <v>163.03</v>
      </c>
      <c r="O77" s="44">
        <v>612.79</v>
      </c>
      <c r="P77" s="44">
        <v>134.87</v>
      </c>
      <c r="Q77" s="38">
        <v>3944.37</v>
      </c>
    </row>
    <row r="78" spans="1:17" x14ac:dyDescent="0.25">
      <c r="A78" s="3" t="s">
        <v>371</v>
      </c>
      <c r="B78" s="3" t="s">
        <v>380</v>
      </c>
      <c r="C78" s="2"/>
      <c r="D78" s="2"/>
      <c r="E78" s="44">
        <v>665.95</v>
      </c>
      <c r="F78" s="44">
        <v>647.49</v>
      </c>
      <c r="G78" s="44">
        <v>657.56</v>
      </c>
      <c r="H78" s="44">
        <v>679.08</v>
      </c>
      <c r="I78" s="44">
        <v>823.86</v>
      </c>
      <c r="J78" s="44">
        <v>712.51</v>
      </c>
      <c r="K78" s="38">
        <v>1444.67</v>
      </c>
      <c r="L78" s="44">
        <v>816.56</v>
      </c>
      <c r="M78" s="38">
        <v>1152.69</v>
      </c>
      <c r="N78" s="44">
        <v>495.47</v>
      </c>
      <c r="O78" s="44">
        <v>832.37</v>
      </c>
      <c r="P78" s="44">
        <v>302.77999999999997</v>
      </c>
      <c r="Q78" s="38">
        <v>9230.99</v>
      </c>
    </row>
    <row r="79" spans="1:17" x14ac:dyDescent="0.25">
      <c r="A79" s="3" t="s">
        <v>381</v>
      </c>
      <c r="B79" s="3" t="s">
        <v>382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44">
        <v>220.69</v>
      </c>
    </row>
    <row r="80" spans="1:17" x14ac:dyDescent="0.25">
      <c r="A80" s="3" t="s">
        <v>385</v>
      </c>
      <c r="B80" s="3" t="s">
        <v>386</v>
      </c>
      <c r="C80" s="2"/>
      <c r="D80" s="2"/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7">
        <v>84.82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7">
        <v>84.82</v>
      </c>
    </row>
    <row r="81" spans="1:17" x14ac:dyDescent="0.25">
      <c r="A81" s="3" t="s">
        <v>565</v>
      </c>
      <c r="B81" s="3" t="s">
        <v>566</v>
      </c>
      <c r="C81" s="2"/>
      <c r="D81" s="2"/>
      <c r="E81" s="42">
        <v>0</v>
      </c>
      <c r="F81" s="42">
        <v>0</v>
      </c>
      <c r="G81" s="42">
        <v>0</v>
      </c>
      <c r="H81" s="44">
        <v>135.87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4">
        <v>135.87</v>
      </c>
    </row>
    <row r="82" spans="1:17" x14ac:dyDescent="0.25">
      <c r="A82" s="3" t="s">
        <v>381</v>
      </c>
      <c r="B82" s="3" t="s">
        <v>387</v>
      </c>
      <c r="C82" s="2"/>
      <c r="D82" s="2"/>
      <c r="E82" s="42">
        <v>0</v>
      </c>
      <c r="F82" s="42">
        <v>0</v>
      </c>
      <c r="G82" s="42">
        <v>0</v>
      </c>
      <c r="H82" s="44">
        <v>135.87</v>
      </c>
      <c r="I82" s="42">
        <v>0</v>
      </c>
      <c r="J82" s="42">
        <v>0</v>
      </c>
      <c r="K82" s="47">
        <v>84.82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4">
        <v>220.69</v>
      </c>
    </row>
    <row r="83" spans="1:17" x14ac:dyDescent="0.25">
      <c r="A83" s="3" t="s">
        <v>388</v>
      </c>
      <c r="B83" s="3" t="s">
        <v>389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45">
        <v>69108.600000000006</v>
      </c>
    </row>
    <row r="84" spans="1:17" x14ac:dyDescent="0.25">
      <c r="A84" s="3" t="s">
        <v>567</v>
      </c>
      <c r="B84" s="3" t="s">
        <v>568</v>
      </c>
      <c r="C84" s="2"/>
      <c r="D84" s="2"/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4">
        <v>250.23</v>
      </c>
      <c r="O84" s="42">
        <v>0</v>
      </c>
      <c r="P84" s="42">
        <v>0</v>
      </c>
      <c r="Q84" s="44">
        <v>250.23</v>
      </c>
    </row>
    <row r="85" spans="1:17" x14ac:dyDescent="0.25">
      <c r="A85" s="3" t="s">
        <v>390</v>
      </c>
      <c r="B85" s="3" t="s">
        <v>391</v>
      </c>
      <c r="C85" s="2"/>
      <c r="D85" s="2"/>
      <c r="E85" s="44">
        <v>654.30999999999995</v>
      </c>
      <c r="F85" s="44">
        <v>671.51</v>
      </c>
      <c r="G85" s="38">
        <v>1773.91</v>
      </c>
      <c r="H85" s="38">
        <v>1818.41</v>
      </c>
      <c r="I85" s="44">
        <v>999.01</v>
      </c>
      <c r="J85" s="38">
        <v>3231.61</v>
      </c>
      <c r="K85" s="38">
        <v>1655.14</v>
      </c>
      <c r="L85" s="44">
        <v>712</v>
      </c>
      <c r="M85" s="38">
        <v>6803.75</v>
      </c>
      <c r="N85" s="38">
        <v>2211.04</v>
      </c>
      <c r="O85" s="38">
        <v>6101.2</v>
      </c>
      <c r="P85" s="45">
        <v>24490.97</v>
      </c>
      <c r="Q85" s="45">
        <v>51122.86</v>
      </c>
    </row>
    <row r="86" spans="1:17" x14ac:dyDescent="0.25">
      <c r="A86" s="3" t="s">
        <v>569</v>
      </c>
      <c r="B86" s="3" t="s">
        <v>570</v>
      </c>
      <c r="C86" s="2"/>
      <c r="D86" s="2"/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4">
        <v>265.57</v>
      </c>
      <c r="N86" s="42">
        <v>0</v>
      </c>
      <c r="O86" s="42">
        <v>0</v>
      </c>
      <c r="P86" s="44">
        <v>816.38</v>
      </c>
      <c r="Q86" s="38">
        <v>1081.95</v>
      </c>
    </row>
    <row r="87" spans="1:17" x14ac:dyDescent="0.25">
      <c r="A87" s="3" t="s">
        <v>571</v>
      </c>
      <c r="B87" s="3" t="s">
        <v>572</v>
      </c>
      <c r="C87" s="2"/>
      <c r="D87" s="2"/>
      <c r="E87" s="44">
        <v>242.79</v>
      </c>
      <c r="F87" s="44">
        <v>180.24</v>
      </c>
      <c r="G87" s="44">
        <v>862.11</v>
      </c>
      <c r="H87" s="42">
        <v>0</v>
      </c>
      <c r="I87" s="44">
        <v>159.9</v>
      </c>
      <c r="J87" s="47">
        <v>66</v>
      </c>
      <c r="K87" s="42">
        <v>0</v>
      </c>
      <c r="L87" s="42">
        <v>0</v>
      </c>
      <c r="M87" s="42">
        <v>0</v>
      </c>
      <c r="N87" s="42">
        <v>0</v>
      </c>
      <c r="O87" s="44">
        <v>676.95</v>
      </c>
      <c r="P87" s="42">
        <v>0</v>
      </c>
      <c r="Q87" s="38">
        <v>2187.9899999999998</v>
      </c>
    </row>
    <row r="88" spans="1:17" x14ac:dyDescent="0.25">
      <c r="A88" s="3" t="s">
        <v>392</v>
      </c>
      <c r="B88" s="3" t="s">
        <v>393</v>
      </c>
      <c r="C88" s="2"/>
      <c r="D88" s="2"/>
      <c r="E88" s="42">
        <v>0</v>
      </c>
      <c r="F88" s="38">
        <v>2964</v>
      </c>
      <c r="G88" s="42">
        <v>0</v>
      </c>
      <c r="H88" s="38">
        <v>1482</v>
      </c>
      <c r="I88" s="42">
        <v>0</v>
      </c>
      <c r="J88" s="44">
        <v>573.86</v>
      </c>
      <c r="K88" s="42">
        <v>0</v>
      </c>
      <c r="L88" s="42">
        <v>0</v>
      </c>
      <c r="M88" s="44">
        <v>839.8</v>
      </c>
      <c r="N88" s="42">
        <v>0</v>
      </c>
      <c r="O88" s="42">
        <v>0</v>
      </c>
      <c r="P88" s="38">
        <v>8605.91</v>
      </c>
      <c r="Q88" s="45">
        <v>14465.57</v>
      </c>
    </row>
    <row r="89" spans="1:17" x14ac:dyDescent="0.25">
      <c r="A89" s="3" t="s">
        <v>388</v>
      </c>
      <c r="B89" s="3" t="s">
        <v>394</v>
      </c>
      <c r="C89" s="2"/>
      <c r="D89" s="2"/>
      <c r="E89" s="44">
        <v>897.1</v>
      </c>
      <c r="F89" s="38">
        <v>3815.75</v>
      </c>
      <c r="G89" s="38">
        <v>2636.02</v>
      </c>
      <c r="H89" s="38">
        <v>3300.41</v>
      </c>
      <c r="I89" s="38">
        <v>1158.9100000000001</v>
      </c>
      <c r="J89" s="38">
        <v>3871.47</v>
      </c>
      <c r="K89" s="38">
        <v>1655.14</v>
      </c>
      <c r="L89" s="44">
        <v>712</v>
      </c>
      <c r="M89" s="38">
        <v>7909.12</v>
      </c>
      <c r="N89" s="38">
        <v>2461.27</v>
      </c>
      <c r="O89" s="38">
        <v>6778.15</v>
      </c>
      <c r="P89" s="45">
        <v>33913.26</v>
      </c>
      <c r="Q89" s="45">
        <v>69108.600000000006</v>
      </c>
    </row>
    <row r="90" spans="1:17" x14ac:dyDescent="0.25">
      <c r="A90" s="3" t="s">
        <v>395</v>
      </c>
      <c r="B90" s="3" t="s">
        <v>396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40">
        <v>101881.54</v>
      </c>
    </row>
    <row r="91" spans="1:17" x14ac:dyDescent="0.25">
      <c r="A91" s="3" t="s">
        <v>573</v>
      </c>
      <c r="B91" s="3" t="s">
        <v>574</v>
      </c>
      <c r="C91" s="2"/>
      <c r="D91" s="2"/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4">
        <v>368.45</v>
      </c>
      <c r="Q91" s="44">
        <v>368.45</v>
      </c>
    </row>
    <row r="92" spans="1:17" x14ac:dyDescent="0.25">
      <c r="A92" s="3" t="s">
        <v>397</v>
      </c>
      <c r="B92" s="3" t="s">
        <v>398</v>
      </c>
      <c r="C92" s="2"/>
      <c r="D92" s="2"/>
      <c r="E92" s="45">
        <v>25599.21</v>
      </c>
      <c r="F92" s="44">
        <v>465.31</v>
      </c>
      <c r="G92" s="45">
        <v>14207.95</v>
      </c>
      <c r="H92" s="42">
        <v>0</v>
      </c>
      <c r="I92" s="38">
        <v>4378.45</v>
      </c>
      <c r="J92" s="44">
        <v>602.29999999999995</v>
      </c>
      <c r="K92" s="45">
        <v>15286.23</v>
      </c>
      <c r="L92" s="38">
        <v>3657.78</v>
      </c>
      <c r="M92" s="45">
        <v>17604.740000000002</v>
      </c>
      <c r="N92" s="38">
        <v>2571.75</v>
      </c>
      <c r="O92" s="38">
        <v>6797.21</v>
      </c>
      <c r="P92" s="38">
        <v>7453.72</v>
      </c>
      <c r="Q92" s="45">
        <v>98624.65</v>
      </c>
    </row>
    <row r="93" spans="1:17" x14ac:dyDescent="0.25">
      <c r="A93" s="3" t="s">
        <v>575</v>
      </c>
      <c r="B93" s="3" t="s">
        <v>576</v>
      </c>
      <c r="C93" s="2"/>
      <c r="D93" s="2"/>
      <c r="E93" s="42">
        <v>0</v>
      </c>
      <c r="F93" s="44">
        <v>721.99</v>
      </c>
      <c r="G93" s="42">
        <v>0</v>
      </c>
      <c r="H93" s="42">
        <v>0</v>
      </c>
      <c r="I93" s="42">
        <v>0</v>
      </c>
      <c r="J93" s="42">
        <v>0</v>
      </c>
      <c r="K93" s="38">
        <v>1116.6600000000001</v>
      </c>
      <c r="L93" s="42">
        <v>0</v>
      </c>
      <c r="M93" s="38">
        <v>1049.79</v>
      </c>
      <c r="N93" s="42">
        <v>0</v>
      </c>
      <c r="O93" s="42">
        <v>0</v>
      </c>
      <c r="P93" s="42">
        <v>0</v>
      </c>
      <c r="Q93" s="38">
        <v>2888.44</v>
      </c>
    </row>
    <row r="94" spans="1:17" x14ac:dyDescent="0.25">
      <c r="A94" s="3" t="s">
        <v>395</v>
      </c>
      <c r="B94" s="3" t="s">
        <v>399</v>
      </c>
      <c r="C94" s="2"/>
      <c r="D94" s="2"/>
      <c r="E94" s="45">
        <v>25599.21</v>
      </c>
      <c r="F94" s="38">
        <v>1187.3</v>
      </c>
      <c r="G94" s="45">
        <v>14207.95</v>
      </c>
      <c r="H94" s="42">
        <v>0</v>
      </c>
      <c r="I94" s="38">
        <v>4378.45</v>
      </c>
      <c r="J94" s="44">
        <v>602.29999999999995</v>
      </c>
      <c r="K94" s="45">
        <v>16402.89</v>
      </c>
      <c r="L94" s="38">
        <v>3657.78</v>
      </c>
      <c r="M94" s="45">
        <v>18654.53</v>
      </c>
      <c r="N94" s="38">
        <v>2571.75</v>
      </c>
      <c r="O94" s="38">
        <v>6797.21</v>
      </c>
      <c r="P94" s="38">
        <v>7822.17</v>
      </c>
      <c r="Q94" s="40">
        <v>101881.54</v>
      </c>
    </row>
    <row r="95" spans="1:17" x14ac:dyDescent="0.25">
      <c r="A95" s="3" t="s">
        <v>400</v>
      </c>
      <c r="B95" s="3" t="s">
        <v>401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45">
        <v>40124.519999999997</v>
      </c>
    </row>
    <row r="96" spans="1:17" x14ac:dyDescent="0.25">
      <c r="A96" s="3" t="s">
        <v>577</v>
      </c>
      <c r="B96" s="3" t="s">
        <v>578</v>
      </c>
      <c r="C96" s="2"/>
      <c r="D96" s="2"/>
      <c r="E96" s="44">
        <v>378.9</v>
      </c>
      <c r="F96" s="44">
        <v>355.04</v>
      </c>
      <c r="G96" s="44">
        <v>751.14</v>
      </c>
      <c r="H96" s="44">
        <v>358.54</v>
      </c>
      <c r="I96" s="44">
        <v>357.64</v>
      </c>
      <c r="J96" s="38">
        <v>7200</v>
      </c>
      <c r="K96" s="38">
        <v>7779.48</v>
      </c>
      <c r="L96" s="38">
        <v>2306.9899999999998</v>
      </c>
      <c r="M96" s="42">
        <v>0</v>
      </c>
      <c r="N96" s="42">
        <v>0</v>
      </c>
      <c r="O96" s="44">
        <v>800.67</v>
      </c>
      <c r="P96" s="42">
        <v>0</v>
      </c>
      <c r="Q96" s="45">
        <v>20288.400000000001</v>
      </c>
    </row>
    <row r="97" spans="1:17" x14ac:dyDescent="0.25">
      <c r="A97" s="3" t="s">
        <v>402</v>
      </c>
      <c r="B97" s="3" t="s">
        <v>403</v>
      </c>
      <c r="C97" s="2"/>
      <c r="D97" s="2"/>
      <c r="E97" s="38">
        <v>1587.4</v>
      </c>
      <c r="F97" s="38">
        <v>1597.59</v>
      </c>
      <c r="G97" s="38">
        <v>1596.62</v>
      </c>
      <c r="H97" s="38">
        <v>1596.78</v>
      </c>
      <c r="I97" s="38">
        <v>1599.82</v>
      </c>
      <c r="J97" s="38">
        <v>1963.68</v>
      </c>
      <c r="K97" s="38">
        <v>1947.37</v>
      </c>
      <c r="L97" s="42">
        <v>0</v>
      </c>
      <c r="M97" s="38">
        <v>1947.37</v>
      </c>
      <c r="N97" s="38">
        <v>1924.75</v>
      </c>
      <c r="O97" s="38">
        <v>3894.74</v>
      </c>
      <c r="P97" s="42">
        <v>0</v>
      </c>
      <c r="Q97" s="45">
        <v>19656.12</v>
      </c>
    </row>
    <row r="98" spans="1:17" x14ac:dyDescent="0.25">
      <c r="A98" s="3" t="s">
        <v>404</v>
      </c>
      <c r="B98" s="3" t="s">
        <v>405</v>
      </c>
      <c r="C98" s="2"/>
      <c r="D98" s="2"/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4">
        <v>180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4">
        <v>180</v>
      </c>
    </row>
    <row r="99" spans="1:17" x14ac:dyDescent="0.25">
      <c r="A99" s="3" t="s">
        <v>400</v>
      </c>
      <c r="B99" s="3" t="s">
        <v>406</v>
      </c>
      <c r="C99" s="2"/>
      <c r="D99" s="2"/>
      <c r="E99" s="38">
        <v>1966.3</v>
      </c>
      <c r="F99" s="38">
        <v>1952.63</v>
      </c>
      <c r="G99" s="38">
        <v>2347.7600000000002</v>
      </c>
      <c r="H99" s="38">
        <v>1955.32</v>
      </c>
      <c r="I99" s="38">
        <v>1957.46</v>
      </c>
      <c r="J99" s="38">
        <v>9163.68</v>
      </c>
      <c r="K99" s="38">
        <v>9906.85</v>
      </c>
      <c r="L99" s="38">
        <v>2306.9899999999998</v>
      </c>
      <c r="M99" s="38">
        <v>1947.37</v>
      </c>
      <c r="N99" s="38">
        <v>1924.75</v>
      </c>
      <c r="O99" s="38">
        <v>4695.41</v>
      </c>
      <c r="P99" s="42">
        <v>0</v>
      </c>
      <c r="Q99" s="45">
        <v>40124.519999999997</v>
      </c>
    </row>
    <row r="100" spans="1:17" x14ac:dyDescent="0.25">
      <c r="A100" s="3" t="s">
        <v>407</v>
      </c>
      <c r="B100" s="3" t="s">
        <v>408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45">
        <v>34064.78</v>
      </c>
    </row>
    <row r="101" spans="1:17" x14ac:dyDescent="0.25">
      <c r="A101" s="3" t="s">
        <v>409</v>
      </c>
      <c r="B101" s="3" t="s">
        <v>410</v>
      </c>
      <c r="C101" s="2"/>
      <c r="D101" s="2"/>
      <c r="E101" s="38">
        <v>4601.3500000000004</v>
      </c>
      <c r="F101" s="38">
        <v>3145.48</v>
      </c>
      <c r="G101" s="38">
        <v>6665.77</v>
      </c>
      <c r="H101" s="42">
        <v>0</v>
      </c>
      <c r="I101" s="38">
        <v>2665.14</v>
      </c>
      <c r="J101" s="38">
        <v>2000.64</v>
      </c>
      <c r="K101" s="38">
        <v>1716.96</v>
      </c>
      <c r="L101" s="44">
        <v>261.92</v>
      </c>
      <c r="M101" s="38">
        <v>2049.52</v>
      </c>
      <c r="N101" s="38">
        <v>1162.55</v>
      </c>
      <c r="O101" s="38">
        <v>2802.92</v>
      </c>
      <c r="P101" s="38">
        <v>1230.6300000000001</v>
      </c>
      <c r="Q101" s="45">
        <v>28302.880000000001</v>
      </c>
    </row>
    <row r="102" spans="1:17" x14ac:dyDescent="0.25">
      <c r="A102" s="3" t="s">
        <v>411</v>
      </c>
      <c r="B102" s="3" t="s">
        <v>412</v>
      </c>
      <c r="C102" s="2"/>
      <c r="D102" s="2"/>
      <c r="E102" s="42">
        <v>0</v>
      </c>
      <c r="F102" s="42">
        <v>0</v>
      </c>
      <c r="G102" s="42">
        <v>0</v>
      </c>
      <c r="H102" s="42">
        <v>0</v>
      </c>
      <c r="I102" s="38">
        <v>1651.44</v>
      </c>
      <c r="J102" s="42">
        <v>0</v>
      </c>
      <c r="K102" s="42">
        <v>0</v>
      </c>
      <c r="L102" s="42">
        <v>0</v>
      </c>
      <c r="M102" s="38">
        <v>4853.78</v>
      </c>
      <c r="N102" s="56">
        <v>-1025.92</v>
      </c>
      <c r="O102" s="42">
        <v>0</v>
      </c>
      <c r="P102" s="42">
        <v>0</v>
      </c>
      <c r="Q102" s="38">
        <v>5479.3</v>
      </c>
    </row>
    <row r="103" spans="1:17" x14ac:dyDescent="0.25">
      <c r="A103" s="3" t="s">
        <v>413</v>
      </c>
      <c r="B103" s="3" t="s">
        <v>414</v>
      </c>
      <c r="C103" s="2"/>
      <c r="D103" s="2"/>
      <c r="E103" s="47">
        <v>17.18</v>
      </c>
      <c r="F103" s="47">
        <v>17.47</v>
      </c>
      <c r="G103" s="47">
        <v>18.27</v>
      </c>
      <c r="H103" s="47">
        <v>18.12</v>
      </c>
      <c r="I103" s="47">
        <v>77.930000000000007</v>
      </c>
      <c r="J103" s="47">
        <v>17.97</v>
      </c>
      <c r="K103" s="47">
        <v>18.22</v>
      </c>
      <c r="L103" s="47">
        <v>36.799999999999997</v>
      </c>
      <c r="M103" s="47">
        <v>17.98</v>
      </c>
      <c r="N103" s="47">
        <v>18.21</v>
      </c>
      <c r="O103" s="42">
        <v>7.38</v>
      </c>
      <c r="P103" s="47">
        <v>17.07</v>
      </c>
      <c r="Q103" s="44">
        <v>282.60000000000002</v>
      </c>
    </row>
    <row r="104" spans="1:17" x14ac:dyDescent="0.25">
      <c r="A104" s="3" t="s">
        <v>407</v>
      </c>
      <c r="B104" s="3" t="s">
        <v>415</v>
      </c>
      <c r="C104" s="2"/>
      <c r="D104" s="2"/>
      <c r="E104" s="38">
        <v>4618.53</v>
      </c>
      <c r="F104" s="38">
        <v>3162.95</v>
      </c>
      <c r="G104" s="38">
        <v>6684.04</v>
      </c>
      <c r="H104" s="47">
        <v>18.12</v>
      </c>
      <c r="I104" s="38">
        <v>4394.51</v>
      </c>
      <c r="J104" s="38">
        <v>2018.61</v>
      </c>
      <c r="K104" s="38">
        <v>1735.18</v>
      </c>
      <c r="L104" s="44">
        <v>298.72000000000003</v>
      </c>
      <c r="M104" s="38">
        <v>6921.28</v>
      </c>
      <c r="N104" s="44">
        <v>154.84</v>
      </c>
      <c r="O104" s="38">
        <v>2810.3</v>
      </c>
      <c r="P104" s="38">
        <v>1247.7</v>
      </c>
      <c r="Q104" s="45">
        <v>34064.78</v>
      </c>
    </row>
    <row r="105" spans="1:17" x14ac:dyDescent="0.25">
      <c r="A105" s="3" t="s">
        <v>423</v>
      </c>
      <c r="B105" s="3" t="s">
        <v>424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47">
        <v>71.98</v>
      </c>
    </row>
    <row r="106" spans="1:17" x14ac:dyDescent="0.25">
      <c r="A106" s="3" t="s">
        <v>427</v>
      </c>
      <c r="B106" s="3" t="s">
        <v>428</v>
      </c>
      <c r="C106" s="2"/>
      <c r="D106" s="2"/>
      <c r="E106" s="42">
        <v>0.93</v>
      </c>
      <c r="F106" s="42">
        <v>0.96</v>
      </c>
      <c r="G106" s="42">
        <v>0.96</v>
      </c>
      <c r="H106" s="42">
        <v>0</v>
      </c>
      <c r="I106" s="42">
        <v>0.83</v>
      </c>
      <c r="J106" s="42">
        <v>0.76</v>
      </c>
      <c r="K106" s="42">
        <v>0.73</v>
      </c>
      <c r="L106" s="42">
        <v>1.31</v>
      </c>
      <c r="M106" s="42">
        <v>2.33</v>
      </c>
      <c r="N106" s="42">
        <v>2.21</v>
      </c>
      <c r="O106" s="42">
        <v>1.74</v>
      </c>
      <c r="P106" s="42">
        <v>1.1499999999999999</v>
      </c>
      <c r="Q106" s="47">
        <v>13.91</v>
      </c>
    </row>
    <row r="107" spans="1:17" x14ac:dyDescent="0.25">
      <c r="A107" s="3" t="s">
        <v>429</v>
      </c>
      <c r="B107" s="3" t="s">
        <v>430</v>
      </c>
      <c r="C107" s="2"/>
      <c r="D107" s="2"/>
      <c r="E107" s="42">
        <v>6.9</v>
      </c>
      <c r="F107" s="42">
        <v>7.17</v>
      </c>
      <c r="G107" s="42">
        <v>7.17</v>
      </c>
      <c r="H107" s="42">
        <v>0</v>
      </c>
      <c r="I107" s="42">
        <v>6.81</v>
      </c>
      <c r="J107" s="42">
        <v>6.26</v>
      </c>
      <c r="K107" s="42">
        <v>5.96</v>
      </c>
      <c r="L107" s="42">
        <v>4.3899999999999997</v>
      </c>
      <c r="M107" s="42">
        <v>4.17</v>
      </c>
      <c r="N107" s="42">
        <v>4.01</v>
      </c>
      <c r="O107" s="42">
        <v>3.15</v>
      </c>
      <c r="P107" s="42">
        <v>2.08</v>
      </c>
      <c r="Q107" s="47">
        <v>58.07</v>
      </c>
    </row>
    <row r="108" spans="1:17" x14ac:dyDescent="0.25">
      <c r="A108" s="3" t="s">
        <v>423</v>
      </c>
      <c r="B108" s="3" t="s">
        <v>431</v>
      </c>
      <c r="C108" s="2"/>
      <c r="D108" s="2"/>
      <c r="E108" s="42">
        <v>7.83</v>
      </c>
      <c r="F108" s="42">
        <v>8.1300000000000008</v>
      </c>
      <c r="G108" s="42">
        <v>8.1300000000000008</v>
      </c>
      <c r="H108" s="42">
        <v>0</v>
      </c>
      <c r="I108" s="42">
        <v>7.64</v>
      </c>
      <c r="J108" s="42">
        <v>7.02</v>
      </c>
      <c r="K108" s="42">
        <v>6.69</v>
      </c>
      <c r="L108" s="42">
        <v>5.7</v>
      </c>
      <c r="M108" s="42">
        <v>6.5</v>
      </c>
      <c r="N108" s="42">
        <v>6.22</v>
      </c>
      <c r="O108" s="42">
        <v>4.8899999999999997</v>
      </c>
      <c r="P108" s="42">
        <v>3.23</v>
      </c>
      <c r="Q108" s="47">
        <v>71.98</v>
      </c>
    </row>
    <row r="109" spans="1:17" x14ac:dyDescent="0.25">
      <c r="A109" s="3" t="s">
        <v>432</v>
      </c>
      <c r="B109" s="3" t="s">
        <v>579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47">
        <v>87.38</v>
      </c>
    </row>
    <row r="110" spans="1:17" x14ac:dyDescent="0.25">
      <c r="A110" s="3" t="s">
        <v>434</v>
      </c>
      <c r="B110" s="3" t="s">
        <v>435</v>
      </c>
      <c r="C110" s="2"/>
      <c r="D110" s="2"/>
      <c r="E110" s="42">
        <v>0</v>
      </c>
      <c r="F110" s="42">
        <v>0</v>
      </c>
      <c r="G110" s="42">
        <v>0</v>
      </c>
      <c r="H110" s="47">
        <v>45.08</v>
      </c>
      <c r="I110" s="42">
        <v>0</v>
      </c>
      <c r="J110" s="42">
        <v>0</v>
      </c>
      <c r="K110" s="42">
        <v>0</v>
      </c>
      <c r="L110" s="42">
        <v>0</v>
      </c>
      <c r="M110" s="42">
        <v>0</v>
      </c>
      <c r="N110" s="42">
        <v>0</v>
      </c>
      <c r="O110" s="47">
        <v>42.3</v>
      </c>
      <c r="P110" s="42">
        <v>0</v>
      </c>
      <c r="Q110" s="47">
        <v>87.38</v>
      </c>
    </row>
    <row r="111" spans="1:17" x14ac:dyDescent="0.25">
      <c r="A111" s="3" t="s">
        <v>432</v>
      </c>
      <c r="B111" s="3" t="s">
        <v>580</v>
      </c>
      <c r="C111" s="2"/>
      <c r="D111" s="2"/>
      <c r="E111" s="42">
        <v>0</v>
      </c>
      <c r="F111" s="42">
        <v>0</v>
      </c>
      <c r="G111" s="42">
        <v>0</v>
      </c>
      <c r="H111" s="47">
        <v>45.08</v>
      </c>
      <c r="I111" s="42">
        <v>0</v>
      </c>
      <c r="J111" s="42">
        <v>0</v>
      </c>
      <c r="K111" s="42">
        <v>0</v>
      </c>
      <c r="L111" s="42">
        <v>0</v>
      </c>
      <c r="M111" s="42">
        <v>0</v>
      </c>
      <c r="N111" s="42">
        <v>0</v>
      </c>
      <c r="O111" s="47">
        <v>42.3</v>
      </c>
      <c r="P111" s="42">
        <v>0</v>
      </c>
      <c r="Q111" s="47">
        <v>87.38</v>
      </c>
    </row>
    <row r="112" spans="1:17" x14ac:dyDescent="0.25">
      <c r="A112" s="3">
        <v>6.01</v>
      </c>
      <c r="B112" s="3" t="s">
        <v>439</v>
      </c>
      <c r="C112" s="2"/>
      <c r="D112" s="2"/>
      <c r="E112" s="45">
        <v>36845.74</v>
      </c>
      <c r="F112" s="45">
        <v>13995.42</v>
      </c>
      <c r="G112" s="45">
        <v>29028.33</v>
      </c>
      <c r="H112" s="38">
        <v>6601.52</v>
      </c>
      <c r="I112" s="45">
        <v>15216.62</v>
      </c>
      <c r="J112" s="45">
        <v>26108.080000000002</v>
      </c>
      <c r="K112" s="45">
        <v>38020.6</v>
      </c>
      <c r="L112" s="45">
        <v>21236.63</v>
      </c>
      <c r="M112" s="45">
        <v>36114.720000000001</v>
      </c>
      <c r="N112" s="45">
        <v>13769.23</v>
      </c>
      <c r="O112" s="45">
        <v>27215.4</v>
      </c>
      <c r="P112" s="45">
        <v>55644.29</v>
      </c>
      <c r="Q112" s="40">
        <v>319796.58</v>
      </c>
    </row>
    <row r="113" spans="1:17" x14ac:dyDescent="0.25">
      <c r="A113" s="3">
        <v>6.1</v>
      </c>
      <c r="B113" s="3" t="s">
        <v>440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</row>
    <row r="114" spans="1:17" x14ac:dyDescent="0.25">
      <c r="A114" s="3" t="s">
        <v>441</v>
      </c>
      <c r="B114" s="3" t="s">
        <v>442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40">
        <v>400349.14</v>
      </c>
    </row>
    <row r="115" spans="1:17" x14ac:dyDescent="0.25">
      <c r="A115" s="3" t="s">
        <v>443</v>
      </c>
      <c r="B115" s="3" t="s">
        <v>444</v>
      </c>
      <c r="C115" s="2"/>
      <c r="D115" s="2"/>
      <c r="E115" s="44">
        <v>203.45</v>
      </c>
      <c r="F115" s="47">
        <v>61.18</v>
      </c>
      <c r="G115" s="44">
        <v>556.61</v>
      </c>
      <c r="H115" s="44">
        <v>180.7</v>
      </c>
      <c r="I115" s="42">
        <v>0</v>
      </c>
      <c r="J115" s="47">
        <v>75</v>
      </c>
      <c r="K115" s="42">
        <v>0</v>
      </c>
      <c r="L115" s="44">
        <v>105.54</v>
      </c>
      <c r="M115" s="44">
        <v>245.7</v>
      </c>
      <c r="N115" s="44">
        <v>289.70999999999998</v>
      </c>
      <c r="O115" s="44">
        <v>242.33</v>
      </c>
      <c r="P115" s="47">
        <v>12.6</v>
      </c>
      <c r="Q115" s="38">
        <v>1972.82</v>
      </c>
    </row>
    <row r="116" spans="1:17" x14ac:dyDescent="0.25">
      <c r="A116" s="3" t="s">
        <v>445</v>
      </c>
      <c r="B116" s="3" t="s">
        <v>446</v>
      </c>
      <c r="C116" s="2"/>
      <c r="D116" s="2"/>
      <c r="E116" s="42">
        <v>0</v>
      </c>
      <c r="F116" s="47">
        <v>12.57</v>
      </c>
      <c r="G116" s="42">
        <v>6.1</v>
      </c>
      <c r="H116" s="42">
        <v>0</v>
      </c>
      <c r="I116" s="42">
        <v>5.32</v>
      </c>
      <c r="J116" s="42">
        <v>0</v>
      </c>
      <c r="K116" s="42">
        <v>0</v>
      </c>
      <c r="L116" s="42">
        <v>5.72</v>
      </c>
      <c r="M116" s="42">
        <v>4.84</v>
      </c>
      <c r="N116" s="47">
        <v>16.11</v>
      </c>
      <c r="O116" s="42">
        <v>0</v>
      </c>
      <c r="P116" s="42">
        <v>0</v>
      </c>
      <c r="Q116" s="47">
        <v>50.66</v>
      </c>
    </row>
    <row r="117" spans="1:17" x14ac:dyDescent="0.25">
      <c r="A117" s="3" t="s">
        <v>447</v>
      </c>
      <c r="B117" s="3" t="s">
        <v>448</v>
      </c>
      <c r="C117" s="2"/>
      <c r="D117" s="2"/>
      <c r="E117" s="42">
        <v>6.54</v>
      </c>
      <c r="F117" s="42">
        <v>0</v>
      </c>
      <c r="G117" s="47">
        <v>22.53</v>
      </c>
      <c r="H117" s="42">
        <v>0</v>
      </c>
      <c r="I117" s="42">
        <v>0</v>
      </c>
      <c r="J117" s="47">
        <v>56.7</v>
      </c>
      <c r="K117" s="42">
        <v>0</v>
      </c>
      <c r="L117" s="47">
        <v>58.5</v>
      </c>
      <c r="M117" s="42">
        <v>0</v>
      </c>
      <c r="N117" s="42">
        <v>0</v>
      </c>
      <c r="O117" s="47">
        <v>49.33</v>
      </c>
      <c r="P117" s="42">
        <v>0</v>
      </c>
      <c r="Q117" s="44">
        <v>193.6</v>
      </c>
    </row>
    <row r="118" spans="1:17" x14ac:dyDescent="0.25">
      <c r="A118" s="3" t="s">
        <v>449</v>
      </c>
      <c r="B118" s="3" t="s">
        <v>450</v>
      </c>
      <c r="C118" s="2"/>
      <c r="D118" s="2"/>
      <c r="E118" s="42">
        <v>0</v>
      </c>
      <c r="F118" s="42">
        <v>0</v>
      </c>
      <c r="G118" s="42">
        <v>0</v>
      </c>
      <c r="H118" s="47">
        <v>51.7</v>
      </c>
      <c r="I118" s="44">
        <v>132.56</v>
      </c>
      <c r="J118" s="42">
        <v>0</v>
      </c>
      <c r="K118" s="48">
        <v>-116.13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7">
        <v>68.13</v>
      </c>
    </row>
    <row r="119" spans="1:17" x14ac:dyDescent="0.25">
      <c r="A119" s="3" t="s">
        <v>581</v>
      </c>
      <c r="B119" s="3" t="s">
        <v>582</v>
      </c>
      <c r="C119" s="2"/>
      <c r="D119" s="2"/>
      <c r="E119" s="44">
        <v>911.34</v>
      </c>
      <c r="F119" s="47">
        <v>95.32</v>
      </c>
      <c r="G119" s="42">
        <v>8.1999999999999993</v>
      </c>
      <c r="H119" s="42">
        <v>0</v>
      </c>
      <c r="I119" s="42">
        <v>0</v>
      </c>
      <c r="J119" s="42">
        <v>0</v>
      </c>
      <c r="K119" s="42">
        <v>3.6</v>
      </c>
      <c r="L119" s="42">
        <v>0</v>
      </c>
      <c r="M119" s="42">
        <v>0</v>
      </c>
      <c r="N119" s="44">
        <v>176.97</v>
      </c>
      <c r="O119" s="42">
        <v>0</v>
      </c>
      <c r="P119" s="42">
        <v>0</v>
      </c>
      <c r="Q119" s="38">
        <v>1195.43</v>
      </c>
    </row>
    <row r="120" spans="1:17" x14ac:dyDescent="0.25">
      <c r="A120" s="3" t="s">
        <v>583</v>
      </c>
      <c r="B120" s="3" t="s">
        <v>584</v>
      </c>
      <c r="C120" s="2"/>
      <c r="D120" s="2"/>
      <c r="E120" s="42">
        <v>0</v>
      </c>
      <c r="F120" s="42">
        <v>0</v>
      </c>
      <c r="G120" s="47">
        <v>11.53</v>
      </c>
      <c r="H120" s="42">
        <v>0</v>
      </c>
      <c r="I120" s="42">
        <v>0</v>
      </c>
      <c r="J120" s="42">
        <v>0</v>
      </c>
      <c r="K120" s="42">
        <v>0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7">
        <v>11.53</v>
      </c>
    </row>
    <row r="121" spans="1:17" x14ac:dyDescent="0.25">
      <c r="A121" s="3" t="s">
        <v>585</v>
      </c>
      <c r="B121" s="3" t="s">
        <v>586</v>
      </c>
      <c r="C121" s="2"/>
      <c r="D121" s="2"/>
      <c r="E121" s="42">
        <v>0</v>
      </c>
      <c r="F121" s="42">
        <v>0</v>
      </c>
      <c r="G121" s="42">
        <v>0</v>
      </c>
      <c r="H121" s="42">
        <v>0</v>
      </c>
      <c r="I121" s="47">
        <v>27.77</v>
      </c>
      <c r="J121" s="44">
        <v>513.91</v>
      </c>
      <c r="K121" s="42">
        <v>0</v>
      </c>
      <c r="L121" s="42">
        <v>0</v>
      </c>
      <c r="M121" s="42">
        <v>0</v>
      </c>
      <c r="N121" s="42">
        <v>0</v>
      </c>
      <c r="O121" s="44">
        <v>740.34</v>
      </c>
      <c r="P121" s="42">
        <v>0</v>
      </c>
      <c r="Q121" s="38">
        <v>1282.02</v>
      </c>
    </row>
    <row r="122" spans="1:17" x14ac:dyDescent="0.25">
      <c r="A122" s="3" t="s">
        <v>587</v>
      </c>
      <c r="B122" s="3" t="s">
        <v>588</v>
      </c>
      <c r="C122" s="2"/>
      <c r="D122" s="2"/>
      <c r="E122" s="38">
        <v>5024.2299999999996</v>
      </c>
      <c r="F122" s="38">
        <v>6107.84</v>
      </c>
      <c r="G122" s="38">
        <v>5762.15</v>
      </c>
      <c r="H122" s="42">
        <v>0</v>
      </c>
      <c r="I122" s="42">
        <v>0</v>
      </c>
      <c r="J122" s="38">
        <v>4110.2299999999996</v>
      </c>
      <c r="K122" s="38">
        <v>4809.5600000000004</v>
      </c>
      <c r="L122" s="44">
        <v>745.36</v>
      </c>
      <c r="M122" s="38">
        <v>3455.08</v>
      </c>
      <c r="N122" s="38">
        <v>1964.98</v>
      </c>
      <c r="O122" s="38">
        <v>4720.6499999999996</v>
      </c>
      <c r="P122" s="38">
        <v>2079.41</v>
      </c>
      <c r="Q122" s="45">
        <v>38779.49</v>
      </c>
    </row>
    <row r="123" spans="1:17" x14ac:dyDescent="0.25">
      <c r="A123" s="3" t="s">
        <v>451</v>
      </c>
      <c r="B123" s="3" t="s">
        <v>452</v>
      </c>
      <c r="C123" s="2"/>
      <c r="D123" s="2"/>
      <c r="E123" s="44">
        <v>165.53</v>
      </c>
      <c r="F123" s="44">
        <v>118.49</v>
      </c>
      <c r="G123" s="44">
        <v>114.8</v>
      </c>
      <c r="H123" s="44">
        <v>126.68</v>
      </c>
      <c r="I123" s="44">
        <v>142.06</v>
      </c>
      <c r="J123" s="44">
        <v>199.1</v>
      </c>
      <c r="K123" s="44">
        <v>133.16999999999999</v>
      </c>
      <c r="L123" s="44">
        <v>112.07</v>
      </c>
      <c r="M123" s="44">
        <v>101.8</v>
      </c>
      <c r="N123" s="44">
        <v>157.84</v>
      </c>
      <c r="O123" s="47">
        <v>97.06</v>
      </c>
      <c r="P123" s="44">
        <v>110.31</v>
      </c>
      <c r="Q123" s="38">
        <v>1578.91</v>
      </c>
    </row>
    <row r="124" spans="1:17" x14ac:dyDescent="0.25">
      <c r="A124" s="3" t="s">
        <v>589</v>
      </c>
      <c r="B124" s="3" t="s">
        <v>590</v>
      </c>
      <c r="C124" s="2"/>
      <c r="D124" s="2"/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0</v>
      </c>
      <c r="K124" s="44">
        <v>297.85000000000002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4">
        <v>297.85000000000002</v>
      </c>
    </row>
    <row r="125" spans="1:17" x14ac:dyDescent="0.25">
      <c r="A125" s="3" t="s">
        <v>453</v>
      </c>
      <c r="B125" s="3" t="s">
        <v>454</v>
      </c>
      <c r="C125" s="2"/>
      <c r="D125" s="2"/>
      <c r="E125" s="44">
        <v>300.49</v>
      </c>
      <c r="F125" s="42">
        <v>0</v>
      </c>
      <c r="G125" s="42">
        <v>0</v>
      </c>
      <c r="H125" s="42">
        <v>0</v>
      </c>
      <c r="I125" s="42">
        <v>0</v>
      </c>
      <c r="J125" s="47">
        <v>86.57</v>
      </c>
      <c r="K125" s="42">
        <v>0</v>
      </c>
      <c r="L125" s="47">
        <v>31.93</v>
      </c>
      <c r="M125" s="38">
        <v>2158.5</v>
      </c>
      <c r="N125" s="38">
        <v>4500.33</v>
      </c>
      <c r="O125" s="44">
        <v>911.81</v>
      </c>
      <c r="P125" s="44">
        <v>727.73</v>
      </c>
      <c r="Q125" s="38">
        <v>8717.36</v>
      </c>
    </row>
    <row r="126" spans="1:17" x14ac:dyDescent="0.25">
      <c r="A126" s="3" t="s">
        <v>456</v>
      </c>
      <c r="B126" s="3" t="s">
        <v>457</v>
      </c>
      <c r="C126" s="2"/>
      <c r="D126" s="2"/>
      <c r="E126" s="42">
        <v>0</v>
      </c>
      <c r="F126" s="42">
        <v>0</v>
      </c>
      <c r="G126" s="42">
        <v>0</v>
      </c>
      <c r="H126" s="42">
        <v>0</v>
      </c>
      <c r="I126" s="44">
        <v>202.56</v>
      </c>
      <c r="J126" s="42">
        <v>0</v>
      </c>
      <c r="K126" s="42">
        <v>0</v>
      </c>
      <c r="L126" s="42">
        <v>0</v>
      </c>
      <c r="M126" s="42">
        <v>0</v>
      </c>
      <c r="N126" s="42">
        <v>0</v>
      </c>
      <c r="O126" s="44">
        <v>486.47</v>
      </c>
      <c r="P126" s="44">
        <v>143.79</v>
      </c>
      <c r="Q126" s="44">
        <v>832.82</v>
      </c>
    </row>
    <row r="127" spans="1:17" x14ac:dyDescent="0.25">
      <c r="A127" s="3" t="s">
        <v>591</v>
      </c>
      <c r="B127" s="3" t="s">
        <v>592</v>
      </c>
      <c r="C127" s="2"/>
      <c r="D127" s="2"/>
      <c r="E127" s="44">
        <v>497.9</v>
      </c>
      <c r="F127" s="42">
        <v>0</v>
      </c>
      <c r="G127" s="44">
        <v>131.38</v>
      </c>
      <c r="H127" s="42">
        <v>0</v>
      </c>
      <c r="I127" s="47">
        <v>43.8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4">
        <v>673.08</v>
      </c>
    </row>
    <row r="128" spans="1:17" x14ac:dyDescent="0.25">
      <c r="A128" s="3" t="s">
        <v>593</v>
      </c>
      <c r="B128" s="3" t="s">
        <v>594</v>
      </c>
      <c r="C128" s="2"/>
      <c r="D128" s="2"/>
      <c r="E128" s="47">
        <v>54.17</v>
      </c>
      <c r="F128" s="44">
        <v>205.39</v>
      </c>
      <c r="G128" s="42">
        <v>0</v>
      </c>
      <c r="H128" s="42">
        <v>0</v>
      </c>
      <c r="I128" s="42">
        <v>0</v>
      </c>
      <c r="J128" s="38">
        <v>1059.24</v>
      </c>
      <c r="K128" s="42">
        <v>0</v>
      </c>
      <c r="L128" s="42">
        <v>0</v>
      </c>
      <c r="M128" s="42">
        <v>0</v>
      </c>
      <c r="N128" s="42">
        <v>0</v>
      </c>
      <c r="O128" s="42">
        <v>0</v>
      </c>
      <c r="P128" s="38">
        <v>1000</v>
      </c>
      <c r="Q128" s="38">
        <v>2318.8000000000002</v>
      </c>
    </row>
    <row r="129" spans="1:17" x14ac:dyDescent="0.25">
      <c r="A129" s="3" t="s">
        <v>595</v>
      </c>
      <c r="B129" s="3" t="s">
        <v>596</v>
      </c>
      <c r="C129" s="2"/>
      <c r="D129" s="2"/>
      <c r="E129" s="42">
        <v>0</v>
      </c>
      <c r="F129" s="42">
        <v>0</v>
      </c>
      <c r="G129" s="42">
        <v>0</v>
      </c>
      <c r="H129" s="42">
        <v>0</v>
      </c>
      <c r="I129" s="47">
        <v>87.71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47">
        <v>87.71</v>
      </c>
    </row>
    <row r="130" spans="1:17" x14ac:dyDescent="0.25">
      <c r="A130" s="3" t="s">
        <v>460</v>
      </c>
      <c r="B130" s="3" t="s">
        <v>461</v>
      </c>
      <c r="C130" s="2"/>
      <c r="D130" s="2"/>
      <c r="E130" s="44">
        <v>161.78</v>
      </c>
      <c r="F130" s="44">
        <v>176.09</v>
      </c>
      <c r="G130" s="44">
        <v>181.95</v>
      </c>
      <c r="H130" s="42">
        <v>0</v>
      </c>
      <c r="I130" s="44">
        <v>171.55</v>
      </c>
      <c r="J130" s="44">
        <v>189.15</v>
      </c>
      <c r="K130" s="44">
        <v>244.37</v>
      </c>
      <c r="L130" s="44">
        <v>236.5</v>
      </c>
      <c r="M130" s="44">
        <v>226.67</v>
      </c>
      <c r="N130" s="44">
        <v>244</v>
      </c>
      <c r="O130" s="44">
        <v>254.71</v>
      </c>
      <c r="P130" s="44">
        <v>316.17</v>
      </c>
      <c r="Q130" s="38">
        <v>2402.94</v>
      </c>
    </row>
    <row r="131" spans="1:17" x14ac:dyDescent="0.25">
      <c r="A131" s="3" t="s">
        <v>597</v>
      </c>
      <c r="B131" s="3" t="s">
        <v>598</v>
      </c>
      <c r="C131" s="2"/>
      <c r="D131" s="2"/>
      <c r="E131" s="42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0</v>
      </c>
      <c r="L131" s="42">
        <v>0</v>
      </c>
      <c r="M131" s="42">
        <v>0</v>
      </c>
      <c r="N131" s="42">
        <v>0</v>
      </c>
      <c r="O131" s="44">
        <v>453.61</v>
      </c>
      <c r="P131" s="42">
        <v>0</v>
      </c>
      <c r="Q131" s="44">
        <v>453.61</v>
      </c>
    </row>
    <row r="132" spans="1:17" x14ac:dyDescent="0.25">
      <c r="A132" s="3" t="s">
        <v>462</v>
      </c>
      <c r="B132" s="3" t="s">
        <v>463</v>
      </c>
      <c r="C132" s="2"/>
      <c r="D132" s="2"/>
      <c r="E132" s="47">
        <v>16.53</v>
      </c>
      <c r="F132" s="42">
        <v>0</v>
      </c>
      <c r="G132" s="42">
        <v>0</v>
      </c>
      <c r="H132" s="44">
        <v>156.29</v>
      </c>
      <c r="I132" s="42">
        <v>0</v>
      </c>
      <c r="J132" s="44">
        <v>416.13</v>
      </c>
      <c r="K132" s="44">
        <v>554.79999999999995</v>
      </c>
      <c r="L132" s="44">
        <v>806.95</v>
      </c>
      <c r="M132" s="38">
        <v>1066.3800000000001</v>
      </c>
      <c r="N132" s="38">
        <v>1879.68</v>
      </c>
      <c r="O132" s="38">
        <v>5001.3100000000004</v>
      </c>
      <c r="P132" s="45">
        <v>42789.63</v>
      </c>
      <c r="Q132" s="45">
        <v>52687.7</v>
      </c>
    </row>
    <row r="133" spans="1:17" x14ac:dyDescent="0.25">
      <c r="A133" s="3" t="s">
        <v>599</v>
      </c>
      <c r="B133" s="3" t="s">
        <v>600</v>
      </c>
      <c r="C133" s="2"/>
      <c r="D133" s="2"/>
      <c r="E133" s="42">
        <v>0</v>
      </c>
      <c r="F133" s="42">
        <v>0</v>
      </c>
      <c r="G133" s="42">
        <v>0</v>
      </c>
      <c r="H133" s="42">
        <v>0</v>
      </c>
      <c r="I133" s="42">
        <v>0</v>
      </c>
      <c r="J133" s="42">
        <v>0</v>
      </c>
      <c r="K133" s="42">
        <v>0</v>
      </c>
      <c r="L133" s="42">
        <v>0</v>
      </c>
      <c r="M133" s="42">
        <v>0</v>
      </c>
      <c r="N133" s="42">
        <v>0</v>
      </c>
      <c r="O133" s="40">
        <v>286744.68</v>
      </c>
      <c r="P133" s="42">
        <v>0</v>
      </c>
      <c r="Q133" s="40">
        <v>286744.68</v>
      </c>
    </row>
    <row r="134" spans="1:17" x14ac:dyDescent="0.25">
      <c r="A134" s="3" t="s">
        <v>441</v>
      </c>
      <c r="B134" s="3" t="s">
        <v>468</v>
      </c>
      <c r="C134" s="2"/>
      <c r="D134" s="2"/>
      <c r="E134" s="38">
        <v>7341.96</v>
      </c>
      <c r="F134" s="38">
        <v>6776.88</v>
      </c>
      <c r="G134" s="38">
        <v>6795.25</v>
      </c>
      <c r="H134" s="44">
        <v>515.37</v>
      </c>
      <c r="I134" s="44">
        <v>813.33</v>
      </c>
      <c r="J134" s="38">
        <v>6706.03</v>
      </c>
      <c r="K134" s="38">
        <v>5927.22</v>
      </c>
      <c r="L134" s="38">
        <v>2102.5700000000002</v>
      </c>
      <c r="M134" s="38">
        <v>7258.97</v>
      </c>
      <c r="N134" s="38">
        <v>9229.6200000000008</v>
      </c>
      <c r="O134" s="40">
        <v>299702.3</v>
      </c>
      <c r="P134" s="45">
        <v>47179.64</v>
      </c>
      <c r="Q134" s="40">
        <v>400349.14</v>
      </c>
    </row>
    <row r="135" spans="1:17" x14ac:dyDescent="0.25">
      <c r="A135" s="3" t="s">
        <v>650</v>
      </c>
      <c r="B135" s="3" t="s">
        <v>651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42">
        <v>0</v>
      </c>
    </row>
    <row r="136" spans="1:17" x14ac:dyDescent="0.25">
      <c r="A136" s="3" t="s">
        <v>650</v>
      </c>
      <c r="B136" s="3" t="s">
        <v>652</v>
      </c>
      <c r="C136" s="2"/>
      <c r="D136" s="2"/>
      <c r="E136" s="42">
        <v>0</v>
      </c>
      <c r="F136" s="42">
        <v>0</v>
      </c>
      <c r="G136" s="42">
        <v>0</v>
      </c>
      <c r="H136" s="42">
        <v>0</v>
      </c>
      <c r="I136" s="42">
        <v>0</v>
      </c>
      <c r="J136" s="42">
        <v>0</v>
      </c>
      <c r="K136" s="42">
        <v>0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42">
        <v>0</v>
      </c>
    </row>
    <row r="137" spans="1:17" x14ac:dyDescent="0.25">
      <c r="A137" s="3" t="s">
        <v>469</v>
      </c>
      <c r="B137" s="3" t="s">
        <v>470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40">
        <v>684874.74</v>
      </c>
    </row>
    <row r="138" spans="1:17" x14ac:dyDescent="0.25">
      <c r="A138" s="3" t="s">
        <v>471</v>
      </c>
      <c r="B138" s="3" t="s">
        <v>472</v>
      </c>
      <c r="C138" s="2"/>
      <c r="D138" s="2"/>
      <c r="E138" s="38">
        <v>1009.32</v>
      </c>
      <c r="F138" s="38">
        <v>2886.81</v>
      </c>
      <c r="G138" s="45">
        <v>10111.209999999999</v>
      </c>
      <c r="H138" s="38">
        <v>8381.76</v>
      </c>
      <c r="I138" s="38">
        <v>1042.06</v>
      </c>
      <c r="J138" s="38">
        <v>3693.15</v>
      </c>
      <c r="K138" s="38">
        <v>2187.91</v>
      </c>
      <c r="L138" s="44">
        <v>493.52</v>
      </c>
      <c r="M138" s="44">
        <v>691.95</v>
      </c>
      <c r="N138" s="38">
        <v>6991.98</v>
      </c>
      <c r="O138" s="38">
        <v>6947.57</v>
      </c>
      <c r="P138" s="44">
        <v>781.89</v>
      </c>
      <c r="Q138" s="45">
        <v>45219.13</v>
      </c>
    </row>
    <row r="139" spans="1:17" x14ac:dyDescent="0.25">
      <c r="A139" s="3" t="s">
        <v>473</v>
      </c>
      <c r="B139" s="3" t="s">
        <v>474</v>
      </c>
      <c r="C139" s="2"/>
      <c r="D139" s="2"/>
      <c r="E139" s="38">
        <v>8118.3</v>
      </c>
      <c r="F139" s="38">
        <v>1448.24</v>
      </c>
      <c r="G139" s="44">
        <v>843.75</v>
      </c>
      <c r="H139" s="38">
        <v>2066.66</v>
      </c>
      <c r="I139" s="38">
        <v>2659.37</v>
      </c>
      <c r="J139" s="38">
        <v>2629.16</v>
      </c>
      <c r="K139" s="45">
        <v>11262.8</v>
      </c>
      <c r="L139" s="38">
        <v>3801.76</v>
      </c>
      <c r="M139" s="38">
        <v>4334.66</v>
      </c>
      <c r="N139" s="38">
        <v>3045.8</v>
      </c>
      <c r="O139" s="38">
        <v>2344.5</v>
      </c>
      <c r="P139" s="45">
        <v>10205.86</v>
      </c>
      <c r="Q139" s="45">
        <v>52760.86</v>
      </c>
    </row>
    <row r="140" spans="1:17" x14ac:dyDescent="0.25">
      <c r="A140" s="3" t="s">
        <v>475</v>
      </c>
      <c r="B140" s="3" t="s">
        <v>476</v>
      </c>
      <c r="C140" s="2"/>
      <c r="D140" s="2"/>
      <c r="E140" s="42">
        <v>4.9400000000000004</v>
      </c>
      <c r="F140" s="42">
        <v>0.1</v>
      </c>
      <c r="G140" s="42">
        <v>0.1</v>
      </c>
      <c r="H140" s="42">
        <v>1.52</v>
      </c>
      <c r="I140" s="42">
        <v>0.39</v>
      </c>
      <c r="J140" s="42">
        <v>0.95</v>
      </c>
      <c r="K140" s="42">
        <v>0.41</v>
      </c>
      <c r="L140" s="42">
        <v>7.0000000000000007E-2</v>
      </c>
      <c r="M140" s="42">
        <v>0.22</v>
      </c>
      <c r="N140" s="42">
        <v>0.17</v>
      </c>
      <c r="O140" s="42">
        <v>5.81</v>
      </c>
      <c r="P140" s="42">
        <v>0.2</v>
      </c>
      <c r="Q140" s="47">
        <v>14.88</v>
      </c>
    </row>
    <row r="141" spans="1:17" x14ac:dyDescent="0.25">
      <c r="A141" s="3" t="s">
        <v>601</v>
      </c>
      <c r="B141" s="3" t="s">
        <v>602</v>
      </c>
      <c r="C141" s="2"/>
      <c r="D141" s="2"/>
      <c r="E141" s="42">
        <v>0</v>
      </c>
      <c r="F141" s="42">
        <v>0</v>
      </c>
      <c r="G141" s="42">
        <v>0</v>
      </c>
      <c r="H141" s="42">
        <v>0</v>
      </c>
      <c r="I141" s="42">
        <v>0.73</v>
      </c>
      <c r="J141" s="42">
        <v>0</v>
      </c>
      <c r="K141" s="38">
        <v>4119.93</v>
      </c>
      <c r="L141" s="42">
        <v>0</v>
      </c>
      <c r="M141" s="42">
        <v>0</v>
      </c>
      <c r="N141" s="42">
        <v>0</v>
      </c>
      <c r="O141" s="42">
        <v>0</v>
      </c>
      <c r="P141" s="48">
        <v>-255.47</v>
      </c>
      <c r="Q141" s="38">
        <v>3865.19</v>
      </c>
    </row>
    <row r="142" spans="1:17" x14ac:dyDescent="0.25">
      <c r="A142" s="3" t="s">
        <v>477</v>
      </c>
      <c r="B142" s="3" t="s">
        <v>478</v>
      </c>
      <c r="C142" s="2"/>
      <c r="D142" s="2"/>
      <c r="E142" s="42">
        <v>0</v>
      </c>
      <c r="F142" s="42">
        <v>0</v>
      </c>
      <c r="G142" s="42">
        <v>0</v>
      </c>
      <c r="H142" s="42">
        <v>0</v>
      </c>
      <c r="I142" s="42">
        <v>0</v>
      </c>
      <c r="J142" s="42">
        <v>0</v>
      </c>
      <c r="K142" s="42">
        <v>0</v>
      </c>
      <c r="L142" s="42">
        <v>0</v>
      </c>
      <c r="M142" s="42">
        <v>0</v>
      </c>
      <c r="N142" s="42">
        <v>0</v>
      </c>
      <c r="O142" s="42">
        <v>0</v>
      </c>
      <c r="P142" s="38">
        <v>1141.94</v>
      </c>
      <c r="Q142" s="38">
        <v>1141.94</v>
      </c>
    </row>
    <row r="143" spans="1:17" x14ac:dyDescent="0.25">
      <c r="A143" s="2" t="s">
        <v>483</v>
      </c>
      <c r="B143" s="3" t="s">
        <v>484</v>
      </c>
      <c r="C143" s="2"/>
      <c r="D143" s="2"/>
      <c r="E143" s="42">
        <v>0</v>
      </c>
      <c r="F143" s="42">
        <v>0</v>
      </c>
      <c r="G143" s="42">
        <v>0</v>
      </c>
      <c r="H143" s="42">
        <v>0</v>
      </c>
      <c r="I143" s="42">
        <v>0</v>
      </c>
      <c r="J143" s="42">
        <v>0</v>
      </c>
      <c r="K143" s="42">
        <v>0</v>
      </c>
      <c r="L143" s="42">
        <v>0</v>
      </c>
      <c r="M143" s="42">
        <v>0</v>
      </c>
      <c r="N143" s="42">
        <v>0</v>
      </c>
      <c r="O143" s="42">
        <v>0</v>
      </c>
      <c r="P143" s="42">
        <v>3.79</v>
      </c>
      <c r="Q143" s="42">
        <v>3.79</v>
      </c>
    </row>
    <row r="144" spans="1:17" x14ac:dyDescent="0.25">
      <c r="A144" s="2" t="s">
        <v>485</v>
      </c>
      <c r="B144" s="3" t="s">
        <v>486</v>
      </c>
      <c r="C144" s="2"/>
      <c r="D144" s="2"/>
      <c r="E144" s="42">
        <v>0</v>
      </c>
      <c r="F144" s="42">
        <v>0</v>
      </c>
      <c r="G144" s="42">
        <v>0</v>
      </c>
      <c r="H144" s="42">
        <v>0</v>
      </c>
      <c r="I144" s="42">
        <v>0</v>
      </c>
      <c r="J144" s="38">
        <v>1065.74</v>
      </c>
      <c r="K144" s="42">
        <v>0</v>
      </c>
      <c r="L144" s="42">
        <v>0</v>
      </c>
      <c r="M144" s="42">
        <v>0</v>
      </c>
      <c r="N144" s="42">
        <v>0</v>
      </c>
      <c r="O144" s="38">
        <v>1850.86</v>
      </c>
      <c r="P144" s="38">
        <v>1587.47</v>
      </c>
      <c r="Q144" s="38">
        <v>4504.07</v>
      </c>
    </row>
    <row r="145" spans="1:17" x14ac:dyDescent="0.25">
      <c r="A145" s="3" t="s">
        <v>603</v>
      </c>
      <c r="B145" s="3" t="s">
        <v>604</v>
      </c>
      <c r="C145" s="2"/>
      <c r="D145" s="2"/>
      <c r="E145" s="42">
        <v>0.02</v>
      </c>
      <c r="F145" s="38">
        <v>1903.42</v>
      </c>
      <c r="G145" s="42">
        <v>0</v>
      </c>
      <c r="H145" s="42">
        <v>0</v>
      </c>
      <c r="I145" s="42">
        <v>0</v>
      </c>
      <c r="J145" s="42">
        <v>0</v>
      </c>
      <c r="K145" s="42">
        <v>0</v>
      </c>
      <c r="L145" s="42">
        <v>0</v>
      </c>
      <c r="M145" s="42">
        <v>0</v>
      </c>
      <c r="N145" s="42">
        <v>0</v>
      </c>
      <c r="O145" s="42">
        <v>0</v>
      </c>
      <c r="P145" s="42">
        <v>0</v>
      </c>
      <c r="Q145" s="38">
        <v>1903.44</v>
      </c>
    </row>
    <row r="146" spans="1:17" x14ac:dyDescent="0.25">
      <c r="A146" s="3" t="s">
        <v>605</v>
      </c>
      <c r="B146" s="3" t="s">
        <v>606</v>
      </c>
      <c r="C146" s="2"/>
      <c r="D146" s="2"/>
      <c r="E146" s="48">
        <v>-821.87</v>
      </c>
      <c r="F146" s="56">
        <v>-4193.87</v>
      </c>
      <c r="G146" s="48">
        <v>-655.65</v>
      </c>
      <c r="H146" s="44">
        <v>178.75</v>
      </c>
      <c r="I146" s="38">
        <v>8863.7999999999993</v>
      </c>
      <c r="J146" s="38">
        <v>5705.29</v>
      </c>
      <c r="K146" s="38">
        <v>2497.9699999999998</v>
      </c>
      <c r="L146" s="45">
        <v>11763.71</v>
      </c>
      <c r="M146" s="42">
        <v>0</v>
      </c>
      <c r="N146" s="44">
        <v>555.27</v>
      </c>
      <c r="O146" s="42">
        <v>0</v>
      </c>
      <c r="P146" s="56">
        <v>-5599.82</v>
      </c>
      <c r="Q146" s="45">
        <v>18293.580000000002</v>
      </c>
    </row>
    <row r="147" spans="1:17" x14ac:dyDescent="0.25">
      <c r="A147" s="3" t="s">
        <v>607</v>
      </c>
      <c r="B147" s="3" t="s">
        <v>608</v>
      </c>
      <c r="C147" s="2"/>
      <c r="D147" s="2"/>
      <c r="E147" s="46">
        <v>-37123.120000000003</v>
      </c>
      <c r="F147" s="38">
        <v>4560.0200000000004</v>
      </c>
      <c r="G147" s="38">
        <v>1207.82</v>
      </c>
      <c r="H147" s="48">
        <v>-361.54</v>
      </c>
      <c r="I147" s="38">
        <v>9117.64</v>
      </c>
      <c r="J147" s="45">
        <v>28889.38</v>
      </c>
      <c r="K147" s="45">
        <v>41286.21</v>
      </c>
      <c r="L147" s="40">
        <v>118017.98</v>
      </c>
      <c r="M147" s="38">
        <v>1357.22</v>
      </c>
      <c r="N147" s="45">
        <v>19711.78</v>
      </c>
      <c r="O147" s="46">
        <v>-11741.71</v>
      </c>
      <c r="P147" s="40">
        <v>295453.96999999997</v>
      </c>
      <c r="Q147" s="40">
        <v>470375.65</v>
      </c>
    </row>
    <row r="148" spans="1:17" x14ac:dyDescent="0.25">
      <c r="A148" s="3" t="s">
        <v>489</v>
      </c>
      <c r="B148" s="3" t="s">
        <v>490</v>
      </c>
      <c r="C148" s="2"/>
      <c r="D148" s="2"/>
      <c r="E148" s="38">
        <v>2096.86</v>
      </c>
      <c r="F148" s="44">
        <v>525.91</v>
      </c>
      <c r="G148" s="38">
        <v>8592.18</v>
      </c>
      <c r="H148" s="56">
        <v>-2949.79</v>
      </c>
      <c r="I148" s="38">
        <v>1951.68</v>
      </c>
      <c r="J148" s="38">
        <v>1287.1300000000001</v>
      </c>
      <c r="K148" s="38">
        <v>2333.4699999999998</v>
      </c>
      <c r="L148" s="38">
        <v>1440.93</v>
      </c>
      <c r="M148" s="38">
        <v>3452.61</v>
      </c>
      <c r="N148" s="38">
        <v>1938.73</v>
      </c>
      <c r="O148" s="38">
        <v>4870.4399999999996</v>
      </c>
      <c r="P148" s="38">
        <v>6851.71</v>
      </c>
      <c r="Q148" s="45">
        <v>32391.86</v>
      </c>
    </row>
    <row r="149" spans="1:17" x14ac:dyDescent="0.25">
      <c r="A149" s="3" t="s">
        <v>491</v>
      </c>
      <c r="B149" s="3" t="s">
        <v>492</v>
      </c>
      <c r="C149" s="2"/>
      <c r="D149" s="2"/>
      <c r="E149" s="42">
        <v>0</v>
      </c>
      <c r="F149" s="42">
        <v>0</v>
      </c>
      <c r="G149" s="42">
        <v>0</v>
      </c>
      <c r="H149" s="38">
        <v>8626.3799999999992</v>
      </c>
      <c r="I149" s="45">
        <v>13355.8</v>
      </c>
      <c r="J149" s="45">
        <v>13230.31</v>
      </c>
      <c r="K149" s="38">
        <v>5599.37</v>
      </c>
      <c r="L149" s="44">
        <v>608.91999999999996</v>
      </c>
      <c r="M149" s="44">
        <v>661.5</v>
      </c>
      <c r="N149" s="44">
        <v>188.03</v>
      </c>
      <c r="O149" s="45">
        <v>12087.89</v>
      </c>
      <c r="P149" s="47">
        <v>42.15</v>
      </c>
      <c r="Q149" s="45">
        <v>54400.35</v>
      </c>
    </row>
    <row r="150" spans="1:17" x14ac:dyDescent="0.25">
      <c r="A150" s="3" t="s">
        <v>469</v>
      </c>
      <c r="B150" s="3" t="s">
        <v>493</v>
      </c>
      <c r="C150" s="2"/>
      <c r="D150" s="2"/>
      <c r="E150" s="46">
        <v>-26715.55</v>
      </c>
      <c r="F150" s="38">
        <v>7130.63</v>
      </c>
      <c r="G150" s="45">
        <v>20099.41</v>
      </c>
      <c r="H150" s="45">
        <v>15943.74</v>
      </c>
      <c r="I150" s="45">
        <v>36991.47</v>
      </c>
      <c r="J150" s="45">
        <v>56501.11</v>
      </c>
      <c r="K150" s="45">
        <v>69288.070000000007</v>
      </c>
      <c r="L150" s="40">
        <v>136126.89000000001</v>
      </c>
      <c r="M150" s="45">
        <v>10498.16</v>
      </c>
      <c r="N150" s="45">
        <v>32431.759999999998</v>
      </c>
      <c r="O150" s="45">
        <v>16365.36</v>
      </c>
      <c r="P150" s="40">
        <v>310213.69</v>
      </c>
      <c r="Q150" s="40">
        <v>684874.74</v>
      </c>
    </row>
    <row r="151" spans="1:17" x14ac:dyDescent="0.25">
      <c r="A151" s="3" t="s">
        <v>494</v>
      </c>
      <c r="B151" s="3" t="s">
        <v>495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44">
        <v>149.1</v>
      </c>
    </row>
    <row r="152" spans="1:17" x14ac:dyDescent="0.25">
      <c r="A152" s="3" t="s">
        <v>496</v>
      </c>
      <c r="B152" s="3" t="s">
        <v>497</v>
      </c>
      <c r="C152" s="2"/>
      <c r="D152" s="2"/>
      <c r="E152" s="42">
        <v>0</v>
      </c>
      <c r="F152" s="42">
        <v>0</v>
      </c>
      <c r="G152" s="42">
        <v>0</v>
      </c>
      <c r="H152" s="42">
        <v>0</v>
      </c>
      <c r="I152" s="42">
        <v>0</v>
      </c>
      <c r="J152" s="42">
        <v>0.2</v>
      </c>
      <c r="K152" s="42">
        <v>0.12</v>
      </c>
      <c r="L152" s="42">
        <v>0</v>
      </c>
      <c r="M152" s="42">
        <v>0</v>
      </c>
      <c r="N152" s="42">
        <v>0</v>
      </c>
      <c r="O152" s="47">
        <v>44.69</v>
      </c>
      <c r="P152" s="43">
        <v>-0.54</v>
      </c>
      <c r="Q152" s="47">
        <v>44.47</v>
      </c>
    </row>
    <row r="153" spans="1:17" x14ac:dyDescent="0.25">
      <c r="A153" s="3" t="s">
        <v>498</v>
      </c>
      <c r="B153" s="3" t="s">
        <v>499</v>
      </c>
      <c r="C153" s="2"/>
      <c r="D153" s="2"/>
      <c r="E153" s="42">
        <v>0.45</v>
      </c>
      <c r="F153" s="42">
        <v>0</v>
      </c>
      <c r="G153" s="42">
        <v>0</v>
      </c>
      <c r="H153" s="42">
        <v>0</v>
      </c>
      <c r="I153" s="42">
        <v>0</v>
      </c>
      <c r="J153" s="42">
        <v>0.01</v>
      </c>
      <c r="K153" s="42">
        <v>0.38</v>
      </c>
      <c r="L153" s="47">
        <v>70.27</v>
      </c>
      <c r="M153" s="42">
        <v>5.15</v>
      </c>
      <c r="N153" s="47">
        <v>15.51</v>
      </c>
      <c r="O153" s="47">
        <v>13.21</v>
      </c>
      <c r="P153" s="43">
        <v>-0.35</v>
      </c>
      <c r="Q153" s="44">
        <v>104.63</v>
      </c>
    </row>
    <row r="154" spans="1:17" x14ac:dyDescent="0.25">
      <c r="A154" s="3" t="s">
        <v>494</v>
      </c>
      <c r="B154" s="3" t="s">
        <v>500</v>
      </c>
      <c r="C154" s="2"/>
      <c r="D154" s="2"/>
      <c r="E154" s="42">
        <v>0.45</v>
      </c>
      <c r="F154" s="42">
        <v>0</v>
      </c>
      <c r="G154" s="42">
        <v>0</v>
      </c>
      <c r="H154" s="42">
        <v>0</v>
      </c>
      <c r="I154" s="42">
        <v>0</v>
      </c>
      <c r="J154" s="42">
        <v>0.21</v>
      </c>
      <c r="K154" s="42">
        <v>0.5</v>
      </c>
      <c r="L154" s="47">
        <v>70.27</v>
      </c>
      <c r="M154" s="42">
        <v>5.15</v>
      </c>
      <c r="N154" s="47">
        <v>15.51</v>
      </c>
      <c r="O154" s="47">
        <v>57.9</v>
      </c>
      <c r="P154" s="43">
        <v>-0.89</v>
      </c>
      <c r="Q154" s="44">
        <v>149.1</v>
      </c>
    </row>
    <row r="155" spans="1:17" x14ac:dyDescent="0.25">
      <c r="A155" s="3" t="s">
        <v>653</v>
      </c>
      <c r="B155" s="3" t="s">
        <v>654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42">
        <v>0</v>
      </c>
    </row>
    <row r="156" spans="1:17" x14ac:dyDescent="0.25">
      <c r="A156" s="3" t="s">
        <v>653</v>
      </c>
      <c r="B156" s="3" t="s">
        <v>655</v>
      </c>
      <c r="C156" s="2"/>
      <c r="D156" s="2"/>
      <c r="E156" s="42">
        <v>0</v>
      </c>
      <c r="F156" s="42">
        <v>0</v>
      </c>
      <c r="G156" s="42">
        <v>0</v>
      </c>
      <c r="H156" s="42">
        <v>0</v>
      </c>
      <c r="I156" s="42">
        <v>0</v>
      </c>
      <c r="J156" s="42">
        <v>0</v>
      </c>
      <c r="K156" s="42">
        <v>0</v>
      </c>
      <c r="L156" s="42">
        <v>0</v>
      </c>
      <c r="M156" s="42">
        <v>0</v>
      </c>
      <c r="N156" s="42">
        <v>0</v>
      </c>
      <c r="O156" s="42">
        <v>0</v>
      </c>
      <c r="P156" s="42">
        <v>0</v>
      </c>
      <c r="Q156" s="42">
        <v>0</v>
      </c>
    </row>
    <row r="157" spans="1:17" x14ac:dyDescent="0.25">
      <c r="A157" s="3">
        <v>6.1</v>
      </c>
      <c r="B157" s="3" t="s">
        <v>501</v>
      </c>
      <c r="C157" s="2"/>
      <c r="D157" s="2"/>
      <c r="E157" s="46">
        <v>-19373.14</v>
      </c>
      <c r="F157" s="45">
        <v>13907.51</v>
      </c>
      <c r="G157" s="45">
        <v>26894.66</v>
      </c>
      <c r="H157" s="45">
        <v>16459.11</v>
      </c>
      <c r="I157" s="45">
        <v>37804.800000000003</v>
      </c>
      <c r="J157" s="45">
        <v>63207.35</v>
      </c>
      <c r="K157" s="45">
        <v>75215.789999999994</v>
      </c>
      <c r="L157" s="40">
        <v>138299.73000000001</v>
      </c>
      <c r="M157" s="45">
        <v>17762.28</v>
      </c>
      <c r="N157" s="45">
        <v>41676.89</v>
      </c>
      <c r="O157" s="40">
        <v>316125.56</v>
      </c>
      <c r="P157" s="40">
        <v>357392.44</v>
      </c>
      <c r="Q157" s="39">
        <v>1085372.98</v>
      </c>
    </row>
    <row r="158" spans="1:17" x14ac:dyDescent="0.25">
      <c r="A158" s="3">
        <v>6</v>
      </c>
      <c r="B158" s="3" t="s">
        <v>502</v>
      </c>
      <c r="C158" s="2"/>
      <c r="D158" s="2"/>
      <c r="E158" s="45">
        <v>17472.599999999999</v>
      </c>
      <c r="F158" s="45">
        <v>27902.93</v>
      </c>
      <c r="G158" s="45">
        <v>55922.99</v>
      </c>
      <c r="H158" s="45">
        <v>23060.63</v>
      </c>
      <c r="I158" s="45">
        <v>53021.42</v>
      </c>
      <c r="J158" s="45">
        <v>89315.43</v>
      </c>
      <c r="K158" s="40">
        <v>113236.39</v>
      </c>
      <c r="L158" s="40">
        <v>159536.35999999999</v>
      </c>
      <c r="M158" s="45">
        <v>53877</v>
      </c>
      <c r="N158" s="45">
        <v>55446.12</v>
      </c>
      <c r="O158" s="40">
        <v>343340.96</v>
      </c>
      <c r="P158" s="40">
        <v>413036.73</v>
      </c>
      <c r="Q158" s="39">
        <v>1405169.56</v>
      </c>
    </row>
    <row r="159" spans="1:17" ht="15.75" thickBot="1" x14ac:dyDescent="0.3">
      <c r="A159" s="2"/>
      <c r="B159" s="2"/>
      <c r="C159" s="2"/>
      <c r="D159" s="2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</row>
    <row r="160" spans="1:17" ht="15.75" thickTop="1" x14ac:dyDescent="0.25">
      <c r="A160" s="2"/>
      <c r="B160" s="2"/>
      <c r="C160" s="4" t="s">
        <v>621</v>
      </c>
      <c r="D160" s="2"/>
      <c r="E160" s="40">
        <v>278687.67</v>
      </c>
      <c r="F160" s="40">
        <v>124602.56</v>
      </c>
      <c r="G160" s="40">
        <v>607170.16</v>
      </c>
      <c r="H160" s="40">
        <v>419088.07</v>
      </c>
      <c r="I160" s="46">
        <v>-97951.43</v>
      </c>
      <c r="J160" s="50">
        <v>-264678.28000000003</v>
      </c>
      <c r="K160" s="45">
        <v>18874.29</v>
      </c>
      <c r="L160" s="50">
        <v>-169935.95</v>
      </c>
      <c r="M160" s="40">
        <v>128569.85</v>
      </c>
      <c r="N160" s="50">
        <v>-248278.93</v>
      </c>
      <c r="O160" s="40">
        <v>274454.59999999998</v>
      </c>
      <c r="P160" s="50">
        <v>-209565.09</v>
      </c>
      <c r="Q160" s="40">
        <v>861037.52</v>
      </c>
    </row>
    <row r="161" spans="2:16" x14ac:dyDescent="0.25">
      <c r="B161" s="2"/>
      <c r="C161" s="2"/>
      <c r="D161" s="51" t="s">
        <v>622</v>
      </c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</row>
    <row r="162" spans="2:16" x14ac:dyDescent="0.25">
      <c r="B162" s="2"/>
      <c r="C162" s="4" t="s">
        <v>658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46">
        <v>-21291.19</v>
      </c>
    </row>
    <row r="163" spans="2:16" x14ac:dyDescent="0.25">
      <c r="B163" s="2"/>
      <c r="C163" s="4" t="s">
        <v>659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43">
        <v>-1.27</v>
      </c>
    </row>
    <row r="164" spans="2:16" x14ac:dyDescent="0.25">
      <c r="B164" s="2"/>
      <c r="C164" s="4" t="s">
        <v>660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46">
        <v>-25806.07</v>
      </c>
    </row>
    <row r="165" spans="2:16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52"/>
    </row>
    <row r="166" spans="2:16" x14ac:dyDescent="0.25">
      <c r="B166" s="2"/>
      <c r="C166" s="2"/>
      <c r="D166" s="53" t="s">
        <v>624</v>
      </c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46">
        <v>-47098.53</v>
      </c>
    </row>
    <row r="167" spans="2:16" ht="15.75" thickBot="1" x14ac:dyDescent="0.3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49"/>
    </row>
    <row r="168" spans="2:16" ht="15.75" thickTop="1" x14ac:dyDescent="0.25">
      <c r="B168" s="2"/>
      <c r="C168" s="5" t="s">
        <v>625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50">
        <v>-256663.62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G172"/>
  <sheetViews>
    <sheetView workbookViewId="0">
      <selection activeCell="B1" sqref="B1:B2"/>
    </sheetView>
  </sheetViews>
  <sheetFormatPr baseColWidth="10" defaultColWidth="11.42578125" defaultRowHeight="15.75" x14ac:dyDescent="0.25"/>
  <cols>
    <col min="1" max="1" width="72.5703125" style="57" bestFit="1" customWidth="1"/>
    <col min="2" max="2" width="14.42578125" style="57" customWidth="1"/>
    <col min="3" max="3" width="13.85546875" style="60" bestFit="1" customWidth="1"/>
    <col min="4" max="4" width="16" style="57" bestFit="1" customWidth="1"/>
    <col min="5" max="5" width="14.85546875" style="60" bestFit="1" customWidth="1"/>
    <col min="6" max="6" width="14.28515625" style="57" customWidth="1"/>
    <col min="7" max="7" width="17.28515625" customWidth="1"/>
    <col min="8" max="8" width="18.7109375" bestFit="1" customWidth="1"/>
  </cols>
  <sheetData>
    <row r="1" spans="1:7" ht="18" x14ac:dyDescent="0.25">
      <c r="B1" s="54" t="s">
        <v>1</v>
      </c>
    </row>
    <row r="2" spans="1:7" ht="18" x14ac:dyDescent="0.25">
      <c r="B2" s="54" t="s">
        <v>3</v>
      </c>
      <c r="C2" s="73"/>
      <c r="D2" s="73"/>
      <c r="E2" s="73"/>
    </row>
    <row r="3" spans="1:7" x14ac:dyDescent="0.25">
      <c r="B3" s="73"/>
      <c r="C3" s="73"/>
      <c r="D3" s="73"/>
      <c r="E3" s="73"/>
    </row>
    <row r="4" spans="1:7" x14ac:dyDescent="0.25">
      <c r="B4" s="58"/>
      <c r="C4" s="59"/>
    </row>
    <row r="5" spans="1:7" ht="31.5" x14ac:dyDescent="0.25">
      <c r="A5" s="58"/>
      <c r="B5" s="70">
        <v>44197</v>
      </c>
      <c r="C5" s="71" t="s">
        <v>0</v>
      </c>
      <c r="D5" s="72">
        <v>44927</v>
      </c>
      <c r="E5" s="71" t="s">
        <v>0</v>
      </c>
      <c r="F5" s="68" t="s">
        <v>661</v>
      </c>
      <c r="G5" s="68"/>
    </row>
    <row r="6" spans="1:7" x14ac:dyDescent="0.25">
      <c r="A6" s="61" t="s">
        <v>290</v>
      </c>
      <c r="B6" s="62" t="s">
        <v>662</v>
      </c>
      <c r="C6" s="59" t="s">
        <v>662</v>
      </c>
      <c r="D6" s="62" t="s">
        <v>662</v>
      </c>
    </row>
    <row r="7" spans="1:7" x14ac:dyDescent="0.25">
      <c r="A7" s="63" t="s">
        <v>290</v>
      </c>
      <c r="B7" s="62"/>
      <c r="C7" s="59"/>
      <c r="D7" s="62"/>
    </row>
    <row r="8" spans="1:7" x14ac:dyDescent="0.25">
      <c r="A8" s="63" t="s">
        <v>291</v>
      </c>
      <c r="B8" s="62" t="s">
        <v>662</v>
      </c>
      <c r="C8" s="59"/>
      <c r="D8" s="62" t="s">
        <v>662</v>
      </c>
    </row>
    <row r="9" spans="1:7" x14ac:dyDescent="0.25">
      <c r="A9" s="63" t="s">
        <v>293</v>
      </c>
      <c r="B9" s="62" t="s">
        <v>662</v>
      </c>
      <c r="C9" s="59"/>
      <c r="D9" s="62" t="s">
        <v>662</v>
      </c>
    </row>
    <row r="10" spans="1:7" x14ac:dyDescent="0.25">
      <c r="A10" s="63" t="s">
        <v>295</v>
      </c>
      <c r="B10" s="62" cm="1">
        <f t="array" ref="B10">VLOOKUP(A10:A10,USD.ERCompAcum!B12:E12,3,FALSE)</f>
        <v>7140.84</v>
      </c>
      <c r="C10" s="59">
        <f>B10/$B$21</f>
        <v>1.558881048925817E-2</v>
      </c>
      <c r="D10" s="62">
        <f>VLOOKUP(A10,USD.ERCompAcum!B12:E12,4,FALSE)</f>
        <v>1388051.83</v>
      </c>
      <c r="E10" s="60">
        <f>D10/$D$21</f>
        <v>0.21030312537849458</v>
      </c>
      <c r="F10" s="69">
        <f>D10/B10-1</f>
        <v>193.38214971908067</v>
      </c>
    </row>
    <row r="11" spans="1:7" x14ac:dyDescent="0.25">
      <c r="A11" s="63" t="s">
        <v>297</v>
      </c>
      <c r="B11" s="62" cm="1">
        <f t="array" ref="B11">VLOOKUP(A11:A11,USD.ERCompAcum!B13:E13,3,FALSE)</f>
        <v>450518.5</v>
      </c>
      <c r="C11" s="59">
        <f t="shared" ref="C11:C15" si="0">B11/$B$21</f>
        <v>0.98350439421760705</v>
      </c>
      <c r="D11" s="62">
        <f>VLOOKUP(A11,USD.ERCompAcum!B13:E13,4,FALSE)</f>
        <v>5210220.8100000005</v>
      </c>
      <c r="E11" s="60">
        <f t="shared" ref="E11:E20" si="1">D11/$D$21</f>
        <v>0.78939827503060289</v>
      </c>
      <c r="F11" s="69">
        <f t="shared" ref="F11:F20" si="2">D11/B11-1</f>
        <v>10.564943082248567</v>
      </c>
    </row>
    <row r="12" spans="1:7" x14ac:dyDescent="0.25">
      <c r="A12" s="63" t="s">
        <v>299</v>
      </c>
      <c r="B12" s="62" cm="1">
        <f t="array" ref="B12">VLOOKUP(A12:A12,USD.ERCompAcum!B14:E14,3,FALSE)</f>
        <v>-15</v>
      </c>
      <c r="C12" s="59">
        <f t="shared" si="0"/>
        <v>-3.2745749427080363E-5</v>
      </c>
      <c r="D12" s="62">
        <f>VLOOKUP(A12,USD.ERCompAcum!B14:E14,4,FALSE)</f>
        <v>0</v>
      </c>
      <c r="E12" s="60">
        <f t="shared" si="1"/>
        <v>0</v>
      </c>
      <c r="F12" s="69">
        <f t="shared" si="2"/>
        <v>-1</v>
      </c>
    </row>
    <row r="13" spans="1:7" x14ac:dyDescent="0.25">
      <c r="A13" s="63" t="s">
        <v>548</v>
      </c>
      <c r="B13" s="62" cm="1">
        <f t="array" ref="B13">VLOOKUP(A13:A13,USD.ERCompAcum!B15:E15,3,FALSE)</f>
        <v>0</v>
      </c>
      <c r="C13" s="59">
        <f t="shared" si="0"/>
        <v>0</v>
      </c>
      <c r="D13" s="62">
        <f>VLOOKUP(A13,USD.ERCompAcum!B15:E15,4,FALSE)</f>
        <v>-0.93</v>
      </c>
      <c r="E13" s="60">
        <f t="shared" si="1"/>
        <v>-1.4090389304987262E-7</v>
      </c>
      <c r="F13" s="69" t="s">
        <v>663</v>
      </c>
    </row>
    <row r="14" spans="1:7" x14ac:dyDescent="0.25">
      <c r="A14" s="63" t="s">
        <v>300</v>
      </c>
      <c r="B14" s="62" cm="1">
        <f t="array" ref="B14">VLOOKUP(A14:A14,USD.ERCompAcum!B16:E16,3,FALSE)</f>
        <v>457644.34</v>
      </c>
      <c r="C14" s="59">
        <f t="shared" si="0"/>
        <v>0.99906045895743822</v>
      </c>
      <c r="D14" s="62">
        <f>VLOOKUP(A14,USD.ERCompAcum!B16:E16,4,FALSE)</f>
        <v>6598271.71</v>
      </c>
      <c r="E14" s="60">
        <f t="shared" si="1"/>
        <v>0.99970125950520428</v>
      </c>
      <c r="F14" s="69">
        <f t="shared" si="2"/>
        <v>13.4179030161282</v>
      </c>
    </row>
    <row r="15" spans="1:7" x14ac:dyDescent="0.25">
      <c r="A15" s="63" t="s">
        <v>301</v>
      </c>
      <c r="B15" s="62" cm="1">
        <f t="array" ref="B15">VLOOKUP(A15:A15,USD.ERCompAcum!B17:E17,3,FALSE)</f>
        <v>457644.34</v>
      </c>
      <c r="C15" s="59">
        <f t="shared" si="0"/>
        <v>0.99906045895743822</v>
      </c>
      <c r="D15" s="62">
        <f>VLOOKUP(A15,USD.ERCompAcum!B17:E17,4,FALSE)</f>
        <v>6598271.71</v>
      </c>
      <c r="E15" s="60">
        <f t="shared" si="1"/>
        <v>0.99970125950520428</v>
      </c>
      <c r="F15" s="69">
        <f t="shared" si="2"/>
        <v>13.4179030161282</v>
      </c>
    </row>
    <row r="16" spans="1:7" x14ac:dyDescent="0.25">
      <c r="A16" s="63" t="s">
        <v>302</v>
      </c>
      <c r="B16" s="62" cm="1">
        <f t="array" ref="B16">VLOOKUP(A16:A16,USD.ERCompAcum!B18:E18,3,FALSE)</f>
        <v>0</v>
      </c>
      <c r="C16" s="59" t="s">
        <v>663</v>
      </c>
      <c r="D16" s="62">
        <f>VLOOKUP(A16,USD.ERCompAcum!B18:E18,4,FALSE)</f>
        <v>0</v>
      </c>
      <c r="E16" s="60" t="s">
        <v>663</v>
      </c>
      <c r="F16" s="69" t="s">
        <v>663</v>
      </c>
    </row>
    <row r="17" spans="1:6" x14ac:dyDescent="0.25">
      <c r="A17" s="63" t="s">
        <v>304</v>
      </c>
      <c r="B17" s="62" cm="1">
        <f t="array" ref="B17">VLOOKUP(A17:A17,USD.ERCompAcum!B19:E19,3,FALSE)</f>
        <v>0</v>
      </c>
      <c r="C17" s="59" t="s">
        <v>663</v>
      </c>
      <c r="D17" s="62">
        <f>VLOOKUP(A17,USD.ERCompAcum!B19:E19,4,FALSE)</f>
        <v>0</v>
      </c>
      <c r="E17" s="60" t="s">
        <v>663</v>
      </c>
      <c r="F17" s="69" t="s">
        <v>663</v>
      </c>
    </row>
    <row r="18" spans="1:6" x14ac:dyDescent="0.25">
      <c r="A18" s="63" t="s">
        <v>307</v>
      </c>
      <c r="B18" s="62" cm="1">
        <f t="array" ref="B18">VLOOKUP(A18:A18,USD.ERCompAcum!B20:E20,3,FALSE)</f>
        <v>430.38</v>
      </c>
      <c r="C18" s="59">
        <f>B18/$B$21</f>
        <v>9.3954104256178982E-4</v>
      </c>
      <c r="D18" s="62">
        <f>VLOOKUP(A18,USD.ERCompAcum!B20:E20,4,FALSE)</f>
        <v>1971.76</v>
      </c>
      <c r="E18" s="60">
        <f t="shared" si="1"/>
        <v>2.9874049479571702E-4</v>
      </c>
      <c r="F18" s="69">
        <f t="shared" si="2"/>
        <v>3.5814396579766719</v>
      </c>
    </row>
    <row r="19" spans="1:6" x14ac:dyDescent="0.25">
      <c r="A19" s="63" t="s">
        <v>308</v>
      </c>
      <c r="B19" s="62" cm="1">
        <f t="array" ref="B19">VLOOKUP(A19:A19,USD.ERCompAcum!B21:E21,3,FALSE)</f>
        <v>430.38</v>
      </c>
      <c r="C19" s="59">
        <f>B19/$B$21</f>
        <v>9.3954104256178982E-4</v>
      </c>
      <c r="D19" s="62">
        <f>VLOOKUP(A19,USD.ERCompAcum!B21:E21,4,FALSE)</f>
        <v>1971.76</v>
      </c>
      <c r="E19" s="60">
        <f t="shared" si="1"/>
        <v>2.9874049479571702E-4</v>
      </c>
      <c r="F19" s="69">
        <f t="shared" si="2"/>
        <v>3.5814396579766719</v>
      </c>
    </row>
    <row r="20" spans="1:6" x14ac:dyDescent="0.25">
      <c r="A20" s="63" t="s">
        <v>309</v>
      </c>
      <c r="B20" s="62" cm="1">
        <f t="array" ref="B20">VLOOKUP(A20:A20,USD.ERCompAcum!B22:E22,3,FALSE)</f>
        <v>430.38</v>
      </c>
      <c r="C20" s="59">
        <f>B20/$B$21</f>
        <v>9.3954104256178982E-4</v>
      </c>
      <c r="D20" s="62">
        <f>VLOOKUP(A20,USD.ERCompAcum!B22:E22,4,FALSE)</f>
        <v>1971.76</v>
      </c>
      <c r="E20" s="60">
        <f t="shared" si="1"/>
        <v>2.9874049479571702E-4</v>
      </c>
      <c r="F20" s="69">
        <f t="shared" si="2"/>
        <v>3.5814396579766719</v>
      </c>
    </row>
    <row r="21" spans="1:6" x14ac:dyDescent="0.25">
      <c r="A21" s="63" t="s">
        <v>310</v>
      </c>
      <c r="B21" s="62" cm="1">
        <f t="array" ref="B21">VLOOKUP(A21:A21,USD.ERCompAcum!B23:E23,3,FALSE)</f>
        <v>458074.72000000003</v>
      </c>
      <c r="C21" s="59"/>
      <c r="D21" s="62">
        <f>VLOOKUP(A21,USD.ERCompAcum!B23:E23,4,FALSE)</f>
        <v>6600243.4699999997</v>
      </c>
      <c r="F21" s="69">
        <f>D21/B21-1</f>
        <v>13.408661255089561</v>
      </c>
    </row>
    <row r="22" spans="1:6" x14ac:dyDescent="0.25">
      <c r="A22" s="63"/>
      <c r="B22" s="62"/>
      <c r="C22" s="59"/>
      <c r="D22" s="62"/>
      <c r="F22" s="69"/>
    </row>
    <row r="23" spans="1:6" x14ac:dyDescent="0.25">
      <c r="A23" s="58"/>
      <c r="B23" s="62"/>
      <c r="C23" s="59"/>
      <c r="D23" s="62"/>
      <c r="F23" s="69"/>
    </row>
    <row r="24" spans="1:6" x14ac:dyDescent="0.25">
      <c r="A24" s="61" t="s">
        <v>311</v>
      </c>
      <c r="B24" s="62"/>
      <c r="C24" s="59"/>
      <c r="D24" s="62"/>
      <c r="F24" s="69"/>
    </row>
    <row r="25" spans="1:6" x14ac:dyDescent="0.25">
      <c r="A25" s="63" t="s">
        <v>311</v>
      </c>
      <c r="B25" s="62"/>
      <c r="C25" s="59"/>
      <c r="D25" s="62"/>
      <c r="F25" s="69"/>
    </row>
    <row r="26" spans="1:6" x14ac:dyDescent="0.25">
      <c r="A26" s="63" t="s">
        <v>312</v>
      </c>
      <c r="B26" s="62"/>
      <c r="D26" s="62"/>
      <c r="F26" s="69"/>
    </row>
    <row r="27" spans="1:6" x14ac:dyDescent="0.25">
      <c r="A27" s="63" t="s">
        <v>314</v>
      </c>
      <c r="B27" s="62">
        <f>VLOOKUP(A27,USD.ERCompAcum!B27:E28, 3,FALSE)</f>
        <v>0</v>
      </c>
      <c r="D27" s="62"/>
      <c r="E27" s="60" t="str">
        <f>IF(D27="","",D27/$D$41)</f>
        <v/>
      </c>
      <c r="F27" s="69"/>
    </row>
    <row r="28" spans="1:6" x14ac:dyDescent="0.25">
      <c r="A28" s="63" t="s">
        <v>316</v>
      </c>
      <c r="B28" s="62">
        <f>VLOOKUP(A28,USD.ERCompAcum!B28:E29, 3,FALSE)</f>
        <v>381117.01</v>
      </c>
      <c r="C28" s="60">
        <f t="shared" ref="C28:C39" si="3">IF(B28="","",B28/$B$40)</f>
        <v>0.74940811003108876</v>
      </c>
      <c r="D28" s="62">
        <f>VLOOKUP(A28,USD.ERCompAcum!B27:E46,4,FALSE)</f>
        <v>2707968.09</v>
      </c>
      <c r="E28" s="60">
        <f>IF(D28="","",D28/$D$40)</f>
        <v>0.62481434079514042</v>
      </c>
      <c r="F28" s="69">
        <f t="shared" ref="F28:F41" si="4">D28/B28-1</f>
        <v>6.1053456522446998</v>
      </c>
    </row>
    <row r="29" spans="1:6" x14ac:dyDescent="0.25">
      <c r="A29" s="63" t="s">
        <v>318</v>
      </c>
      <c r="B29" s="62">
        <f>VLOOKUP(A29,USD.ERCompAcum!B29:E30, 3,FALSE)</f>
        <v>37796.79</v>
      </c>
      <c r="C29" s="60">
        <f t="shared" si="3"/>
        <v>7.4321586851087945E-2</v>
      </c>
      <c r="D29" s="62">
        <f>VLOOKUP(A29,USD.ERCompAcum!B28:E47,4,FALSE)</f>
        <v>1512562.68</v>
      </c>
      <c r="E29" s="60">
        <f>IF(D29="","",D29/$D$40)</f>
        <v>0.34899630365124829</v>
      </c>
      <c r="F29" s="69">
        <f t="shared" si="4"/>
        <v>39.018284092379268</v>
      </c>
    </row>
    <row r="30" spans="1:6" x14ac:dyDescent="0.25">
      <c r="A30" s="63" t="s">
        <v>320</v>
      </c>
      <c r="B30" s="62">
        <f>VLOOKUP(A30,USD.ERCompAcum!B30:E31, 3,FALSE)</f>
        <v>11190.89</v>
      </c>
      <c r="C30" s="60">
        <f t="shared" si="3"/>
        <v>2.2005167715987827E-2</v>
      </c>
      <c r="D30" s="62">
        <f>VLOOKUP(A30,USD.ERCompAcum!B29:E48,4,FALSE)</f>
        <v>8696.630000000001</v>
      </c>
      <c r="E30" s="60">
        <f>IF(D30="","",D30/$D$41)</f>
        <v>2.0065890586580888E-3</v>
      </c>
      <c r="F30" s="69">
        <f t="shared" si="4"/>
        <v>-0.22288307721727219</v>
      </c>
    </row>
    <row r="31" spans="1:6" x14ac:dyDescent="0.25">
      <c r="A31" s="63" t="s">
        <v>321</v>
      </c>
      <c r="B31" s="62">
        <f>VLOOKUP(A31,USD.ERCompAcum!B27:E46, 3,FALSE)</f>
        <v>430104.69</v>
      </c>
      <c r="C31" s="60">
        <f t="shared" si="3"/>
        <v>0.84573486459816449</v>
      </c>
      <c r="D31" s="62">
        <f>VLOOKUP(A31,USD.ERCompAcum!B30:E49,4,FALSE)</f>
        <v>4219322.3600000003</v>
      </c>
      <c r="E31" s="60">
        <f t="shared" ref="E31:E39" si="5">IF(D31="","",D31/$D$40)</f>
        <v>0.97353182583683862</v>
      </c>
      <c r="F31" s="69">
        <f t="shared" si="4"/>
        <v>8.8099891912362089</v>
      </c>
    </row>
    <row r="32" spans="1:6" x14ac:dyDescent="0.25">
      <c r="A32" s="63" t="s">
        <v>323</v>
      </c>
      <c r="B32" s="62">
        <f>VLOOKUP(A32,USD.ERCompAcum!B28:E47, 3,FALSE)</f>
        <v>0</v>
      </c>
      <c r="C32" s="60">
        <f t="shared" si="3"/>
        <v>0</v>
      </c>
      <c r="D32" s="62">
        <f>VLOOKUP(A32,USD.ERCompAcum!B31:E50,4,FALSE)</f>
        <v>0</v>
      </c>
      <c r="E32" s="60">
        <f t="shared" si="5"/>
        <v>0</v>
      </c>
      <c r="F32" s="69" t="s">
        <v>663</v>
      </c>
    </row>
    <row r="33" spans="1:6" x14ac:dyDescent="0.25">
      <c r="A33" s="63" t="s">
        <v>325</v>
      </c>
      <c r="B33" s="62">
        <f>VLOOKUP(A33,USD.ERCompAcum!B29:E48, 3,FALSE)</f>
        <v>21526.920000000002</v>
      </c>
      <c r="C33" s="60">
        <f t="shared" si="3"/>
        <v>4.2329384437578492E-2</v>
      </c>
      <c r="D33" s="62">
        <f>VLOOKUP(A33,USD.ERCompAcum!B32:E51,4,FALSE)</f>
        <v>26218.690000000002</v>
      </c>
      <c r="E33" s="60">
        <f t="shared" si="5"/>
        <v>6.0494854312932991E-3</v>
      </c>
      <c r="F33" s="69">
        <f t="shared" si="4"/>
        <v>0.21794896808275399</v>
      </c>
    </row>
    <row r="34" spans="1:6" x14ac:dyDescent="0.25">
      <c r="A34" s="63" t="s">
        <v>327</v>
      </c>
      <c r="B34" s="62">
        <f>VLOOKUP(A34,USD.ERCompAcum!B30:E49, 3,FALSE)</f>
        <v>8905.7100000000009</v>
      </c>
      <c r="C34" s="60">
        <f t="shared" si="3"/>
        <v>1.7511711953200327E-2</v>
      </c>
      <c r="D34" s="62">
        <f>VLOOKUP(A34,USD.ERCompAcum!B33:E52,4,FALSE)</f>
        <v>31275.38</v>
      </c>
      <c r="E34" s="60">
        <f t="shared" si="5"/>
        <v>7.216224596582126E-3</v>
      </c>
      <c r="F34" s="69">
        <f t="shared" si="4"/>
        <v>2.5118345421083772</v>
      </c>
    </row>
    <row r="35" spans="1:6" x14ac:dyDescent="0.25">
      <c r="A35" s="63" t="s">
        <v>329</v>
      </c>
      <c r="B35" s="62">
        <f>VLOOKUP(A35,USD.ERCompAcum!B31:E50, 3,FALSE)</f>
        <v>4119.74</v>
      </c>
      <c r="C35" s="60">
        <f t="shared" si="3"/>
        <v>8.1008364523521992E-3</v>
      </c>
      <c r="D35" s="62">
        <f>VLOOKUP(A35,USD.ERCompAcum!B34:E53,4,FALSE)</f>
        <v>21750.81</v>
      </c>
      <c r="E35" s="60">
        <f t="shared" si="5"/>
        <v>5.0186034547808683E-3</v>
      </c>
      <c r="F35" s="69">
        <f t="shared" si="4"/>
        <v>4.279655997708594</v>
      </c>
    </row>
    <row r="36" spans="1:6" x14ac:dyDescent="0.25">
      <c r="A36" s="63" t="s">
        <v>331</v>
      </c>
      <c r="B36" s="62">
        <f>VLOOKUP(A36,USD.ERCompAcum!B32:E51, 3,FALSE)</f>
        <v>39315.19</v>
      </c>
      <c r="C36" s="60">
        <f t="shared" si="3"/>
        <v>7.7307287421816098E-2</v>
      </c>
      <c r="D36" s="62">
        <f>VLOOKUP(A36,USD.ERCompAcum!B35:E54,4,FALSE)</f>
        <v>21351.64</v>
      </c>
      <c r="E36" s="60">
        <f t="shared" si="5"/>
        <v>4.9265022437894211E-3</v>
      </c>
      <c r="F36" s="69">
        <f t="shared" si="4"/>
        <v>-0.45691118369261352</v>
      </c>
    </row>
    <row r="37" spans="1:6" x14ac:dyDescent="0.25">
      <c r="A37" s="63" t="s">
        <v>333</v>
      </c>
      <c r="B37" s="62">
        <f>VLOOKUP(A37,USD.ERCompAcum!B33:E52, 3,FALSE)</f>
        <v>4558.97</v>
      </c>
      <c r="C37" s="60">
        <f t="shared" si="3"/>
        <v>8.9645148386014919E-3</v>
      </c>
      <c r="D37" s="62">
        <f>VLOOKUP(A37,USD.ERCompAcum!B36:E55,4,FALSE)</f>
        <v>12874.23</v>
      </c>
      <c r="E37" s="60">
        <f t="shared" si="5"/>
        <v>2.9704942094406364E-3</v>
      </c>
      <c r="F37" s="69">
        <f t="shared" si="4"/>
        <v>1.8239339148974438</v>
      </c>
    </row>
    <row r="38" spans="1:6" x14ac:dyDescent="0.25">
      <c r="A38" s="63" t="s">
        <v>335</v>
      </c>
      <c r="B38" s="62">
        <f>VLOOKUP(A38,USD.ERCompAcum!B34:E53, 3,FALSE)</f>
        <v>26.14</v>
      </c>
      <c r="C38" s="60">
        <f t="shared" si="3"/>
        <v>5.1400298286903176E-5</v>
      </c>
      <c r="D38" s="62">
        <f>VLOOKUP(A38,USD.ERCompAcum!B37:E56,4,FALSE)</f>
        <v>1006.77</v>
      </c>
      <c r="E38" s="60">
        <f t="shared" si="5"/>
        <v>2.3229385021384191E-4</v>
      </c>
      <c r="F38" s="69">
        <f t="shared" si="4"/>
        <v>37.514537107880642</v>
      </c>
    </row>
    <row r="39" spans="1:6" x14ac:dyDescent="0.25">
      <c r="A39" s="63" t="s">
        <v>336</v>
      </c>
      <c r="B39" s="62">
        <f>VLOOKUP(A39,USD.ERCompAcum!B35:E54, 3,FALSE)</f>
        <v>78452.67</v>
      </c>
      <c r="C39" s="60">
        <f t="shared" si="3"/>
        <v>0.15426513540183551</v>
      </c>
      <c r="D39" s="62">
        <f>VLOOKUP(A39,USD.ERCompAcum!B38:E57,4,FALSE)</f>
        <v>114714.03</v>
      </c>
      <c r="E39" s="60">
        <f t="shared" si="5"/>
        <v>2.6468174163161561E-2</v>
      </c>
      <c r="F39" s="69">
        <f t="shared" si="4"/>
        <v>0.46220683120153838</v>
      </c>
    </row>
    <row r="40" spans="1:6" x14ac:dyDescent="0.25">
      <c r="A40" s="63" t="s">
        <v>337</v>
      </c>
      <c r="B40" s="62">
        <f>VLOOKUP(A40,USD.ERCompAcum!B40:E59, 3,FALSE)</f>
        <v>508557.36</v>
      </c>
      <c r="D40" s="62">
        <f>VLOOKUP(A40,USD.ERCompAcum!B43:E62,4,FALSE)</f>
        <v>4334036.3899999997</v>
      </c>
      <c r="F40" s="69">
        <f t="shared" si="4"/>
        <v>7.5222174151604051</v>
      </c>
    </row>
    <row r="41" spans="1:6" x14ac:dyDescent="0.25">
      <c r="A41" s="63" t="s">
        <v>338</v>
      </c>
      <c r="B41" s="62">
        <f>VLOOKUP(A41,USD.ERCompAcum!B41:E60, 3,FALSE)</f>
        <v>508557.36</v>
      </c>
      <c r="D41" s="62">
        <f>VLOOKUP(A41,USD.ERCompAcum!B44:E63,4,FALSE)</f>
        <v>4334036.3899999997</v>
      </c>
      <c r="F41" s="69">
        <f t="shared" si="4"/>
        <v>7.5222174151604051</v>
      </c>
    </row>
    <row r="42" spans="1:6" x14ac:dyDescent="0.25">
      <c r="A42" s="63" t="s">
        <v>619</v>
      </c>
      <c r="B42" s="62">
        <f>VLOOKUP(A42,USD.ERCompAcum!B42:E61, 3,FALSE)</f>
        <v>-50482.64</v>
      </c>
      <c r="C42" s="59"/>
      <c r="D42" s="62">
        <f>VLOOKUP(A42,USD.ERCompAcum!B45:E64,4,FALSE)</f>
        <v>2266207.08</v>
      </c>
      <c r="F42" s="69">
        <f>D42/B42-1</f>
        <v>-45.890819497554013</v>
      </c>
    </row>
    <row r="43" spans="1:6" x14ac:dyDescent="0.25">
      <c r="A43" s="63"/>
      <c r="B43" s="62"/>
      <c r="C43" s="59"/>
      <c r="D43" s="62"/>
      <c r="F43" s="69"/>
    </row>
    <row r="44" spans="1:6" x14ac:dyDescent="0.25">
      <c r="A44" s="63"/>
      <c r="B44" s="62"/>
      <c r="C44" s="59"/>
      <c r="D44" s="62"/>
      <c r="F44" s="69"/>
    </row>
    <row r="45" spans="1:6" x14ac:dyDescent="0.25">
      <c r="A45" s="61" t="s">
        <v>339</v>
      </c>
      <c r="B45" s="62"/>
      <c r="C45" s="59"/>
      <c r="D45" s="62"/>
      <c r="F45" s="69"/>
    </row>
    <row r="46" spans="1:6" x14ac:dyDescent="0.25">
      <c r="A46" s="63" t="s">
        <v>339</v>
      </c>
      <c r="B46" s="62"/>
      <c r="C46" s="59"/>
      <c r="D46" s="62"/>
      <c r="F46" s="69"/>
    </row>
    <row r="47" spans="1:6" x14ac:dyDescent="0.25">
      <c r="A47" s="63" t="s">
        <v>340</v>
      </c>
      <c r="B47" s="62"/>
      <c r="D47" s="62"/>
      <c r="F47" s="69"/>
    </row>
    <row r="48" spans="1:6" x14ac:dyDescent="0.25">
      <c r="A48" s="63" t="s">
        <v>342</v>
      </c>
      <c r="B48" s="62"/>
      <c r="D48" s="62"/>
      <c r="F48" s="69"/>
    </row>
    <row r="49" spans="1:6" x14ac:dyDescent="0.25">
      <c r="A49" s="63" t="s">
        <v>344</v>
      </c>
      <c r="B49" s="62">
        <f>VLOOKUP(A49,USD.ERCompAcum!B50:E165,3,FALSE)</f>
        <v>5144.34</v>
      </c>
      <c r="C49" s="60">
        <f t="shared" ref="C49:C111" si="6">IF(B49="","",B49/$B$161)</f>
        <v>1.9047148648134296E-2</v>
      </c>
      <c r="D49" s="62">
        <f>VLOOKUP(A49,USD.ERCompAcum!B48:E163,4,FALSE)</f>
        <v>15459.4</v>
      </c>
      <c r="E49" s="60">
        <f>IF(D49="","",D49/$D$161)</f>
        <v>1.1001803938878379E-2</v>
      </c>
      <c r="F49" s="69">
        <f t="shared" ref="F49:F106" si="7">D49/B49-1</f>
        <v>2.0051279658809484</v>
      </c>
    </row>
    <row r="50" spans="1:6" x14ac:dyDescent="0.25">
      <c r="A50" s="63" t="s">
        <v>346</v>
      </c>
      <c r="B50" s="62">
        <f>VLOOKUP(A50,USD.ERCompAcum!B51:E166,3,FALSE)</f>
        <v>1118</v>
      </c>
      <c r="C50" s="60">
        <f t="shared" si="6"/>
        <v>4.1394449411613814E-3</v>
      </c>
      <c r="D50" s="62">
        <f>VLOOKUP(A50,USD.ERCompAcum!B49:E164,4,FALSE)</f>
        <v>4315.46</v>
      </c>
      <c r="E50" s="60">
        <f t="shared" ref="E50:E112" si="8">IF(D50="","",D50/$D$153)</f>
        <v>0.13322668102418322</v>
      </c>
      <c r="F50" s="69">
        <f t="shared" si="7"/>
        <v>2.8599821109123433</v>
      </c>
    </row>
    <row r="51" spans="1:6" x14ac:dyDescent="0.25">
      <c r="A51" s="63" t="s">
        <v>348</v>
      </c>
      <c r="B51" s="62">
        <f>VLOOKUP(A51,USD.ERCompAcum!B52:E167,3,FALSE)</f>
        <v>150.32</v>
      </c>
      <c r="C51" s="60">
        <f t="shared" si="6"/>
        <v>5.5656651480803115E-4</v>
      </c>
      <c r="D51" s="62">
        <f>VLOOKUP(A51,USD.ERCompAcum!B50:E165,4,FALSE)</f>
        <v>725.49</v>
      </c>
      <c r="E51" s="60">
        <f t="shared" si="8"/>
        <v>2.2397293641056734E-2</v>
      </c>
      <c r="F51" s="69">
        <f t="shared" si="7"/>
        <v>3.8263038850452373</v>
      </c>
    </row>
    <row r="52" spans="1:6" x14ac:dyDescent="0.25">
      <c r="A52" s="63" t="s">
        <v>350</v>
      </c>
      <c r="B52" s="62">
        <f>VLOOKUP(A52,USD.ERCompAcum!B53:E168,3,FALSE)</f>
        <v>1255.0899999999999</v>
      </c>
      <c r="C52" s="60">
        <f t="shared" si="6"/>
        <v>4.6470267899841123E-3</v>
      </c>
      <c r="D52" s="62">
        <f>VLOOKUP(A52,USD.ERCompAcum!B51:E166,4,FALSE)</f>
        <v>4325.2300000000005</v>
      </c>
      <c r="E52" s="60">
        <f t="shared" si="8"/>
        <v>0.13352830001117566</v>
      </c>
      <c r="F52" s="69">
        <f t="shared" si="7"/>
        <v>2.4461512720203338</v>
      </c>
    </row>
    <row r="53" spans="1:6" x14ac:dyDescent="0.25">
      <c r="A53" s="63" t="s">
        <v>352</v>
      </c>
      <c r="B53" s="62">
        <f>VLOOKUP(A53,USD.ERCompAcum!B54:E169,3,FALSE)</f>
        <v>627.54</v>
      </c>
      <c r="C53" s="60">
        <f t="shared" si="6"/>
        <v>2.3234948822687057E-3</v>
      </c>
      <c r="D53" s="62">
        <f>VLOOKUP(A53,USD.ERCompAcum!B52:E167,4,FALSE)</f>
        <v>5089.41</v>
      </c>
      <c r="E53" s="60">
        <f t="shared" si="8"/>
        <v>0.15712002953828522</v>
      </c>
      <c r="F53" s="69">
        <f t="shared" si="7"/>
        <v>7.1100965675494798</v>
      </c>
    </row>
    <row r="54" spans="1:6" x14ac:dyDescent="0.25">
      <c r="A54" s="63" t="s">
        <v>354</v>
      </c>
      <c r="B54" s="62">
        <f>VLOOKUP(A54,USD.ERCompAcum!B55:E170,3,FALSE)</f>
        <v>2031.44</v>
      </c>
      <c r="C54" s="60">
        <f t="shared" si="6"/>
        <v>7.5214973446090135E-3</v>
      </c>
      <c r="D54" s="62">
        <f>VLOOKUP(A54,USD.ERCompAcum!B53:E168,4,FALSE)</f>
        <v>5194.47</v>
      </c>
      <c r="E54" s="60">
        <f t="shared" si="8"/>
        <v>0.16036343698694672</v>
      </c>
      <c r="F54" s="69">
        <f t="shared" si="7"/>
        <v>1.5570383570275275</v>
      </c>
    </row>
    <row r="55" spans="1:6" x14ac:dyDescent="0.25">
      <c r="A55" s="63" t="s">
        <v>356</v>
      </c>
      <c r="B55" s="62">
        <f>VLOOKUP(A55,USD.ERCompAcum!B56:E171,3,FALSE)</f>
        <v>494.95</v>
      </c>
      <c r="C55" s="60">
        <f t="shared" si="6"/>
        <v>1.8325744844613825E-3</v>
      </c>
      <c r="D55" s="62">
        <f>VLOOKUP(A55,USD.ERCompAcum!B54:E169,4,FALSE)</f>
        <v>1826.1200000000001</v>
      </c>
      <c r="E55" s="60">
        <f t="shared" si="8"/>
        <v>5.6375891967920339E-2</v>
      </c>
      <c r="F55" s="69">
        <f t="shared" si="7"/>
        <v>2.6895039903020512</v>
      </c>
    </row>
    <row r="56" spans="1:6" x14ac:dyDescent="0.25">
      <c r="A56" s="63" t="s">
        <v>558</v>
      </c>
      <c r="B56" s="62">
        <f>VLOOKUP(A56,USD.ERCompAcum!B57:E172,3,FALSE)</f>
        <v>0</v>
      </c>
      <c r="C56" s="60">
        <f t="shared" si="6"/>
        <v>0</v>
      </c>
      <c r="D56" s="62">
        <f>VLOOKUP(A56,USD.ERCompAcum!B55:E170,4,FALSE)</f>
        <v>22158.45</v>
      </c>
      <c r="E56" s="60">
        <f t="shared" si="8"/>
        <v>0.68407464097461523</v>
      </c>
      <c r="F56" s="69" t="s">
        <v>663</v>
      </c>
    </row>
    <row r="57" spans="1:6" x14ac:dyDescent="0.25">
      <c r="A57" s="63" t="s">
        <v>560</v>
      </c>
      <c r="B57" s="62">
        <f>VLOOKUP(A57,USD.ERCompAcum!B58:E173,3,FALSE)</f>
        <v>0</v>
      </c>
      <c r="C57" s="60">
        <f t="shared" si="6"/>
        <v>0</v>
      </c>
      <c r="D57" s="62">
        <f>VLOOKUP(A57,USD.ERCompAcum!B56:E171,4,FALSE)</f>
        <v>1092.1200000000001</v>
      </c>
      <c r="E57" s="60">
        <f t="shared" si="8"/>
        <v>3.3715878001448513E-2</v>
      </c>
      <c r="F57" s="69" t="s">
        <v>663</v>
      </c>
    </row>
    <row r="58" spans="1:6" x14ac:dyDescent="0.25">
      <c r="A58" s="63" t="s">
        <v>358</v>
      </c>
      <c r="B58" s="62">
        <f>VLOOKUP(A58,USD.ERCompAcum!B59:E174,3,FALSE)</f>
        <v>20652.05</v>
      </c>
      <c r="C58" s="60">
        <f t="shared" si="6"/>
        <v>7.6465137653946247E-2</v>
      </c>
      <c r="D58" s="62">
        <f>VLOOKUP(A58,USD.ERCompAcum!B57:E172,4,FALSE)</f>
        <v>0</v>
      </c>
      <c r="E58" s="60">
        <f t="shared" si="8"/>
        <v>0</v>
      </c>
      <c r="F58" s="69">
        <f t="shared" si="7"/>
        <v>-1</v>
      </c>
    </row>
    <row r="59" spans="1:6" x14ac:dyDescent="0.25">
      <c r="A59" s="63" t="s">
        <v>562</v>
      </c>
      <c r="B59" s="62">
        <f>VLOOKUP(A59,USD.ERCompAcum!B60:E175,3,FALSE)</f>
        <v>0</v>
      </c>
      <c r="C59" s="60">
        <f t="shared" si="6"/>
        <v>0</v>
      </c>
      <c r="D59" s="62">
        <f>VLOOKUP(A59,USD.ERCompAcum!B58:E173,4,FALSE)</f>
        <v>2953.65</v>
      </c>
      <c r="E59" s="60">
        <f t="shared" si="8"/>
        <v>9.1184945847506138E-2</v>
      </c>
      <c r="F59" s="69" t="s">
        <v>663</v>
      </c>
    </row>
    <row r="60" spans="1:6" x14ac:dyDescent="0.25">
      <c r="A60" s="63" t="s">
        <v>359</v>
      </c>
      <c r="B60" s="62">
        <f>VLOOKUP(A60,USD.ERCompAcum!B61:E176,3,FALSE)</f>
        <v>31473.73</v>
      </c>
      <c r="C60" s="60">
        <f t="shared" si="6"/>
        <v>0.11653289125937316</v>
      </c>
      <c r="D60" s="62">
        <f>VLOOKUP(A60,USD.ERCompAcum!B59:E174,4,FALSE)</f>
        <v>63139.8</v>
      </c>
      <c r="E60" s="60">
        <f t="shared" si="8"/>
        <v>1.949248977983975</v>
      </c>
      <c r="F60" s="69">
        <f t="shared" si="7"/>
        <v>1.0061111282329742</v>
      </c>
    </row>
    <row r="61" spans="1:6" x14ac:dyDescent="0.25">
      <c r="A61" s="63" t="s">
        <v>361</v>
      </c>
      <c r="B61" s="62">
        <f>VLOOKUP(A61,USD.ERCompAcum!B62:E177,3,FALSE)</f>
        <v>0</v>
      </c>
      <c r="C61" s="60">
        <f t="shared" si="6"/>
        <v>0</v>
      </c>
      <c r="D61" s="62">
        <f>VLOOKUP(A61,USD.ERCompAcum!B60:E175,4,FALSE)</f>
        <v>0</v>
      </c>
      <c r="E61" s="60">
        <f t="shared" si="8"/>
        <v>0</v>
      </c>
      <c r="F61" s="69" t="s">
        <v>663</v>
      </c>
    </row>
    <row r="62" spans="1:6" x14ac:dyDescent="0.25">
      <c r="A62" s="63" t="s">
        <v>363</v>
      </c>
      <c r="B62" s="62">
        <f>VLOOKUP(A62,USD.ERCompAcum!B63:E178,3,FALSE)</f>
        <v>115.33</v>
      </c>
      <c r="C62" s="60">
        <f t="shared" si="6"/>
        <v>4.2701447680155823E-4</v>
      </c>
      <c r="D62" s="62">
        <f>VLOOKUP(A62,USD.ERCompAcum!B61:E176,4,FALSE)</f>
        <v>789.23</v>
      </c>
      <c r="E62" s="60">
        <f t="shared" si="8"/>
        <v>2.4365071965611114E-2</v>
      </c>
      <c r="F62" s="69">
        <f t="shared" si="7"/>
        <v>5.8432324633659931</v>
      </c>
    </row>
    <row r="63" spans="1:6" x14ac:dyDescent="0.25">
      <c r="A63" s="63" t="s">
        <v>365</v>
      </c>
      <c r="B63" s="62">
        <f>VLOOKUP(A63,USD.ERCompAcum!B64:E179,3,FALSE)</f>
        <v>150.58000000000001</v>
      </c>
      <c r="C63" s="60">
        <f t="shared" si="6"/>
        <v>5.5752917642225481E-4</v>
      </c>
      <c r="D63" s="62">
        <f>VLOOKUP(A63,USD.ERCompAcum!B62:E177,4,FALSE)</f>
        <v>551.81000000000006</v>
      </c>
      <c r="E63" s="60">
        <f t="shared" si="8"/>
        <v>1.7035452734112833E-2</v>
      </c>
      <c r="F63" s="69">
        <f t="shared" si="7"/>
        <v>2.6645636870766372</v>
      </c>
    </row>
    <row r="64" spans="1:6" x14ac:dyDescent="0.25">
      <c r="A64" s="63" t="s">
        <v>367</v>
      </c>
      <c r="B64" s="62">
        <f>VLOOKUP(A64,USD.ERCompAcum!B65:E180,3,FALSE)</f>
        <v>97</v>
      </c>
      <c r="C64" s="60">
        <f t="shared" si="6"/>
        <v>3.5914683299879605E-4</v>
      </c>
      <c r="D64" s="62">
        <f>VLOOKUP(A64,USD.ERCompAcum!B63:E178,4,FALSE)</f>
        <v>348.24</v>
      </c>
      <c r="E64" s="60">
        <f t="shared" si="8"/>
        <v>1.075084913308467E-2</v>
      </c>
      <c r="F64" s="69">
        <f t="shared" si="7"/>
        <v>2.5901030927835054</v>
      </c>
    </row>
    <row r="65" spans="1:6" x14ac:dyDescent="0.25">
      <c r="A65" s="63" t="s">
        <v>369</v>
      </c>
      <c r="B65" s="62">
        <f>VLOOKUP(A65,USD.ERCompAcum!B66:E181,3,FALSE)</f>
        <v>19.330000000000002</v>
      </c>
      <c r="C65" s="60">
        <f t="shared" si="6"/>
        <v>7.1570188472852865E-5</v>
      </c>
      <c r="D65" s="62">
        <f>VLOOKUP(A65,USD.ERCompAcum!B64:E179,4,FALSE)</f>
        <v>177.02</v>
      </c>
      <c r="E65" s="60">
        <f t="shared" si="8"/>
        <v>5.4649532320774422E-3</v>
      </c>
      <c r="F65" s="69">
        <f t="shared" si="7"/>
        <v>8.1577858251422661</v>
      </c>
    </row>
    <row r="66" spans="1:6" x14ac:dyDescent="0.25">
      <c r="A66" s="63" t="s">
        <v>370</v>
      </c>
      <c r="B66" s="62">
        <f>VLOOKUP(A66,USD.ERCompAcum!B67:E182,3,FALSE)</f>
        <v>382.24</v>
      </c>
      <c r="C66" s="60">
        <f t="shared" si="6"/>
        <v>1.415260674695462E-3</v>
      </c>
      <c r="D66" s="62">
        <f>VLOOKUP(A66,USD.ERCompAcum!B65:E180,4,FALSE)</f>
        <v>1866.3</v>
      </c>
      <c r="E66" s="60">
        <f t="shared" si="8"/>
        <v>5.761632706488605E-2</v>
      </c>
      <c r="F66" s="69">
        <f t="shared" si="7"/>
        <v>3.8825345332775214</v>
      </c>
    </row>
    <row r="67" spans="1:6" x14ac:dyDescent="0.25">
      <c r="A67" s="63" t="s">
        <v>372</v>
      </c>
      <c r="B67" s="62">
        <f>VLOOKUP(A67,USD.ERCompAcum!B68:E183,3,FALSE)</f>
        <v>0</v>
      </c>
      <c r="C67" s="60">
        <f t="shared" si="6"/>
        <v>0</v>
      </c>
      <c r="D67" s="62">
        <f>VLOOKUP(A67,USD.ERCompAcum!B66:E181,4,FALSE)</f>
        <v>0</v>
      </c>
      <c r="E67" s="60">
        <f t="shared" si="8"/>
        <v>0</v>
      </c>
      <c r="F67" s="69" t="s">
        <v>663</v>
      </c>
    </row>
    <row r="68" spans="1:6" x14ac:dyDescent="0.25">
      <c r="A68" s="63" t="s">
        <v>374</v>
      </c>
      <c r="B68" s="62">
        <f>VLOOKUP(A68,USD.ERCompAcum!B69:E184,3,FALSE)</f>
        <v>920.88</v>
      </c>
      <c r="C68" s="60">
        <f t="shared" si="6"/>
        <v>3.4095993357931061E-3</v>
      </c>
      <c r="D68" s="62">
        <f>VLOOKUP(A68,USD.ERCompAcum!B67:E182,4,FALSE)</f>
        <v>3558.65</v>
      </c>
      <c r="E68" s="60">
        <f t="shared" si="8"/>
        <v>0.10986247779534734</v>
      </c>
      <c r="F68" s="69">
        <f t="shared" si="7"/>
        <v>2.8644014420988619</v>
      </c>
    </row>
    <row r="69" spans="1:6" x14ac:dyDescent="0.25">
      <c r="A69" s="63" t="s">
        <v>376</v>
      </c>
      <c r="B69" s="62">
        <f>VLOOKUP(A69,USD.ERCompAcum!B70:E185,3,FALSE)</f>
        <v>535.86</v>
      </c>
      <c r="C69" s="60">
        <f t="shared" si="6"/>
        <v>1.9840455869147922E-3</v>
      </c>
      <c r="D69" s="62">
        <f>VLOOKUP(A69,USD.ERCompAcum!B68:E183,4,FALSE)</f>
        <v>1583.64</v>
      </c>
      <c r="E69" s="60">
        <f t="shared" si="8"/>
        <v>4.889006065104011E-2</v>
      </c>
      <c r="F69" s="69">
        <f t="shared" si="7"/>
        <v>1.9553241518307023</v>
      </c>
    </row>
    <row r="70" spans="1:6" x14ac:dyDescent="0.25">
      <c r="A70" s="63" t="s">
        <v>564</v>
      </c>
      <c r="B70" s="62">
        <f>VLOOKUP(A70,USD.ERCompAcum!B71:E186,3,FALSE)</f>
        <v>0</v>
      </c>
      <c r="C70" s="60">
        <f t="shared" si="6"/>
        <v>0</v>
      </c>
      <c r="D70" s="62">
        <f>VLOOKUP(A70,USD.ERCompAcum!B69:E184,4,FALSE)</f>
        <v>144.33000000000001</v>
      </c>
      <c r="E70" s="60">
        <f t="shared" si="8"/>
        <v>4.4557490678213607E-3</v>
      </c>
      <c r="F70" s="69" t="s">
        <v>663</v>
      </c>
    </row>
    <row r="71" spans="1:6" x14ac:dyDescent="0.25">
      <c r="A71" s="63" t="s">
        <v>378</v>
      </c>
      <c r="B71" s="62">
        <f>VLOOKUP(A71,USD.ERCompAcum!B72:E187,3,FALSE)</f>
        <v>565.55000000000007</v>
      </c>
      <c r="C71" s="60">
        <f t="shared" si="6"/>
        <v>2.0939741381697848E-3</v>
      </c>
      <c r="D71" s="62">
        <f>VLOOKUP(A71,USD.ERCompAcum!B70:E185,4,FALSE)</f>
        <v>3944.37</v>
      </c>
      <c r="E71" s="60">
        <f t="shared" si="8"/>
        <v>0.12177040775058919</v>
      </c>
      <c r="F71" s="69">
        <f t="shared" si="7"/>
        <v>5.9743966050747046</v>
      </c>
    </row>
    <row r="72" spans="1:6" x14ac:dyDescent="0.25">
      <c r="A72" s="63" t="s">
        <v>380</v>
      </c>
      <c r="B72" s="62">
        <f>VLOOKUP(A72,USD.ERCompAcum!B73:E188,3,FALSE)</f>
        <v>2022.29</v>
      </c>
      <c r="C72" s="60">
        <f t="shared" si="6"/>
        <v>7.4876190608776831E-3</v>
      </c>
      <c r="D72" s="62">
        <f>VLOOKUP(A72,USD.ERCompAcum!B71:E186,4,FALSE)</f>
        <v>9230.99</v>
      </c>
      <c r="E72" s="60">
        <f t="shared" si="8"/>
        <v>0.28497869526479802</v>
      </c>
      <c r="F72" s="69">
        <f t="shared" si="7"/>
        <v>3.5646222846377125</v>
      </c>
    </row>
    <row r="73" spans="1:6" x14ac:dyDescent="0.25">
      <c r="A73" s="63" t="s">
        <v>382</v>
      </c>
      <c r="B73" s="62">
        <f>VLOOKUP(A73,USD.ERCompAcum!B74:E189,3,FALSE)</f>
        <v>0</v>
      </c>
      <c r="C73" s="60">
        <f t="shared" si="6"/>
        <v>0</v>
      </c>
      <c r="D73" s="62">
        <f>VLOOKUP(A73,USD.ERCompAcum!B72:E187,4,FALSE)</f>
        <v>0</v>
      </c>
      <c r="E73" s="60">
        <f t="shared" si="8"/>
        <v>0</v>
      </c>
      <c r="F73" s="69" t="s">
        <v>663</v>
      </c>
    </row>
    <row r="74" spans="1:6" x14ac:dyDescent="0.25">
      <c r="A74" s="63" t="s">
        <v>384</v>
      </c>
      <c r="B74" s="62">
        <f>VLOOKUP(A74,USD.ERCompAcum!B75:E190,3,FALSE)</f>
        <v>157.16</v>
      </c>
      <c r="C74" s="60">
        <f t="shared" si="6"/>
        <v>5.8189192035145137E-4</v>
      </c>
      <c r="D74" s="62">
        <f>VLOOKUP(A74,USD.ERCompAcum!B73:E188,4,FALSE)</f>
        <v>0</v>
      </c>
      <c r="E74" s="60">
        <f t="shared" si="8"/>
        <v>0</v>
      </c>
      <c r="F74" s="69">
        <f t="shared" si="7"/>
        <v>-1</v>
      </c>
    </row>
    <row r="75" spans="1:6" x14ac:dyDescent="0.25">
      <c r="A75" s="63" t="s">
        <v>386</v>
      </c>
      <c r="B75" s="62">
        <f>VLOOKUP(A75,USD.ERCompAcum!B76:E191,3,FALSE)</f>
        <v>121.49000000000001</v>
      </c>
      <c r="C75" s="60">
        <f t="shared" si="6"/>
        <v>4.4982215196931685E-4</v>
      </c>
      <c r="D75" s="62">
        <f>VLOOKUP(A75,USD.ERCompAcum!B74:E189,4,FALSE)</f>
        <v>84.820000000000007</v>
      </c>
      <c r="E75" s="60">
        <f t="shared" si="8"/>
        <v>2.6185591071337059E-3</v>
      </c>
      <c r="F75" s="69">
        <f t="shared" si="7"/>
        <v>-0.30183554201991936</v>
      </c>
    </row>
    <row r="76" spans="1:6" x14ac:dyDescent="0.25">
      <c r="A76" s="63" t="s">
        <v>566</v>
      </c>
      <c r="B76" s="62">
        <f>VLOOKUP(A76,USD.ERCompAcum!B77:E192,3,FALSE)</f>
        <v>0</v>
      </c>
      <c r="C76" s="60">
        <f t="shared" si="6"/>
        <v>0</v>
      </c>
      <c r="D76" s="62">
        <f>VLOOKUP(A76,USD.ERCompAcum!B75:E190,4,FALSE)</f>
        <v>135.87</v>
      </c>
      <c r="E76" s="60">
        <f t="shared" si="8"/>
        <v>4.1945723400879107E-3</v>
      </c>
      <c r="F76" s="69" t="s">
        <v>663</v>
      </c>
    </row>
    <row r="77" spans="1:6" x14ac:dyDescent="0.25">
      <c r="A77" s="63" t="s">
        <v>387</v>
      </c>
      <c r="B77" s="62">
        <f>VLOOKUP(A77,USD.ERCompAcum!B78:E193,3,FALSE)</f>
        <v>278.65000000000003</v>
      </c>
      <c r="C77" s="60">
        <f t="shared" si="6"/>
        <v>1.0317140723207683E-3</v>
      </c>
      <c r="D77" s="62">
        <f>VLOOKUP(A77,USD.ERCompAcum!B76:E191,4,FALSE)</f>
        <v>220.69</v>
      </c>
      <c r="E77" s="60">
        <f t="shared" si="8"/>
        <v>6.8131314472216166E-3</v>
      </c>
      <c r="F77" s="69">
        <f t="shared" si="7"/>
        <v>-0.20800287098510684</v>
      </c>
    </row>
    <row r="78" spans="1:6" x14ac:dyDescent="0.25">
      <c r="A78" s="63" t="s">
        <v>389</v>
      </c>
      <c r="B78" s="62">
        <f>VLOOKUP(A78,USD.ERCompAcum!B79:E194,3,FALSE)</f>
        <v>0</v>
      </c>
      <c r="C78" s="60">
        <f t="shared" si="6"/>
        <v>0</v>
      </c>
      <c r="D78" s="62">
        <f>VLOOKUP(A78,USD.ERCompAcum!B77:E192,4,FALSE)</f>
        <v>0</v>
      </c>
      <c r="E78" s="60">
        <f t="shared" si="8"/>
        <v>0</v>
      </c>
      <c r="F78" s="69" t="s">
        <v>663</v>
      </c>
    </row>
    <row r="79" spans="1:6" x14ac:dyDescent="0.25">
      <c r="A79" s="63" t="s">
        <v>568</v>
      </c>
      <c r="B79" s="62">
        <f>VLOOKUP(A79,USD.ERCompAcum!B80:E195,3,FALSE)</f>
        <v>0</v>
      </c>
      <c r="C79" s="60">
        <f t="shared" si="6"/>
        <v>0</v>
      </c>
      <c r="D79" s="62">
        <f>VLOOKUP(A79,USD.ERCompAcum!B78:E193,4,FALSE)</f>
        <v>250.23000000000002</v>
      </c>
      <c r="E79" s="60">
        <f t="shared" si="8"/>
        <v>7.7250889575343935E-3</v>
      </c>
      <c r="F79" s="69" t="s">
        <v>663</v>
      </c>
    </row>
    <row r="80" spans="1:6" x14ac:dyDescent="0.25">
      <c r="A80" s="63" t="s">
        <v>391</v>
      </c>
      <c r="B80" s="62">
        <f>VLOOKUP(A80,USD.ERCompAcum!B81:E196,3,FALSE)</f>
        <v>502.25</v>
      </c>
      <c r="C80" s="60">
        <f t="shared" si="6"/>
        <v>1.8596030605530446E-3</v>
      </c>
      <c r="D80" s="62">
        <f>VLOOKUP(A80,USD.ERCompAcum!B79:E194,4,FALSE)</f>
        <v>51122.86</v>
      </c>
      <c r="E80" s="60">
        <f t="shared" si="8"/>
        <v>1.5782625634958907</v>
      </c>
      <c r="F80" s="69">
        <f t="shared" si="7"/>
        <v>100.78767546042808</v>
      </c>
    </row>
    <row r="81" spans="1:6" x14ac:dyDescent="0.25">
      <c r="A81" s="63" t="s">
        <v>570</v>
      </c>
      <c r="B81" s="62">
        <f>VLOOKUP(A81,USD.ERCompAcum!B82:E197,3,FALSE)</f>
        <v>0</v>
      </c>
      <c r="C81" s="60">
        <f t="shared" si="6"/>
        <v>0</v>
      </c>
      <c r="D81" s="62">
        <f>VLOOKUP(A81,USD.ERCompAcum!B80:E195,4,FALSE)</f>
        <v>1081.95</v>
      </c>
      <c r="E81" s="60">
        <f t="shared" si="8"/>
        <v>3.3401910233002985E-2</v>
      </c>
      <c r="F81" s="69" t="s">
        <v>663</v>
      </c>
    </row>
    <row r="82" spans="1:6" x14ac:dyDescent="0.25">
      <c r="A82" s="63" t="s">
        <v>572</v>
      </c>
      <c r="B82" s="62">
        <f>VLOOKUP(A82,USD.ERCompAcum!B83:E198,3,FALSE)</f>
        <v>0</v>
      </c>
      <c r="C82" s="60">
        <f t="shared" si="6"/>
        <v>0</v>
      </c>
      <c r="D82" s="62">
        <f>VLOOKUP(A82,USD.ERCompAcum!B81:E196,4,FALSE)</f>
        <v>2187.9900000000002</v>
      </c>
      <c r="E82" s="60">
        <f t="shared" si="8"/>
        <v>6.7547525829020016E-2</v>
      </c>
      <c r="F82" s="69" t="s">
        <v>663</v>
      </c>
    </row>
    <row r="83" spans="1:6" x14ac:dyDescent="0.25">
      <c r="A83" s="63" t="s">
        <v>393</v>
      </c>
      <c r="B83" s="62">
        <f>VLOOKUP(A83,USD.ERCompAcum!B84:E199,3,FALSE)</f>
        <v>770.34</v>
      </c>
      <c r="C83" s="60">
        <f t="shared" si="6"/>
        <v>2.8522182611576555E-3</v>
      </c>
      <c r="D83" s="62">
        <f>VLOOKUP(A83,USD.ERCompAcum!B82:E197,4,FALSE)</f>
        <v>14465.57</v>
      </c>
      <c r="E83" s="60">
        <f t="shared" si="8"/>
        <v>0.44658040631195611</v>
      </c>
      <c r="F83" s="69">
        <f t="shared" si="7"/>
        <v>17.778162889113897</v>
      </c>
    </row>
    <row r="84" spans="1:6" x14ac:dyDescent="0.25">
      <c r="A84" s="63" t="s">
        <v>394</v>
      </c>
      <c r="B84" s="62">
        <f>VLOOKUP(A84,USD.ERCompAcum!B85:E200,3,FALSE)</f>
        <v>1272.5899999999999</v>
      </c>
      <c r="C84" s="60">
        <f t="shared" si="6"/>
        <v>4.7118213217106995E-3</v>
      </c>
      <c r="D84" s="62">
        <f>VLOOKUP(A84,USD.ERCompAcum!B83:E198,4,FALSE)</f>
        <v>69108.600000000006</v>
      </c>
      <c r="E84" s="60">
        <f t="shared" si="8"/>
        <v>2.1335174948274043</v>
      </c>
      <c r="F84" s="69">
        <f t="shared" si="7"/>
        <v>53.305471518713816</v>
      </c>
    </row>
    <row r="85" spans="1:6" x14ac:dyDescent="0.25">
      <c r="A85" s="63" t="s">
        <v>396</v>
      </c>
      <c r="B85" s="62">
        <f>VLOOKUP(A85,USD.ERCompAcum!B86:E201,3,FALSE)</f>
        <v>0</v>
      </c>
      <c r="C85" s="60">
        <f t="shared" si="6"/>
        <v>0</v>
      </c>
      <c r="D85" s="62">
        <f>VLOOKUP(A85,USD.ERCompAcum!B84:E199,4,FALSE)</f>
        <v>0</v>
      </c>
      <c r="E85" s="60">
        <f t="shared" si="8"/>
        <v>0</v>
      </c>
      <c r="F85" s="69" t="s">
        <v>663</v>
      </c>
    </row>
    <row r="86" spans="1:6" x14ac:dyDescent="0.25">
      <c r="A86" s="63" t="s">
        <v>574</v>
      </c>
      <c r="B86" s="62">
        <f>VLOOKUP(A86,USD.ERCompAcum!B87:E202,3,FALSE)</f>
        <v>0</v>
      </c>
      <c r="C86" s="60">
        <f t="shared" si="6"/>
        <v>0</v>
      </c>
      <c r="D86" s="62">
        <f>VLOOKUP(A86,USD.ERCompAcum!B85:E200,4,FALSE)</f>
        <v>368.45</v>
      </c>
      <c r="E86" s="60">
        <f t="shared" si="8"/>
        <v>1.1374771316003465E-2</v>
      </c>
      <c r="F86" s="69" t="s">
        <v>663</v>
      </c>
    </row>
    <row r="87" spans="1:6" x14ac:dyDescent="0.25">
      <c r="A87" s="63" t="s">
        <v>398</v>
      </c>
      <c r="B87" s="62">
        <f>VLOOKUP(A87,USD.ERCompAcum!B88:E203,3,FALSE)</f>
        <v>15774.880000000001</v>
      </c>
      <c r="C87" s="60">
        <f t="shared" si="6"/>
        <v>5.8407197865320087E-2</v>
      </c>
      <c r="D87" s="62">
        <f>VLOOKUP(A87,USD.ERCompAcum!B86:E201,4,FALSE)</f>
        <v>98624.650000000009</v>
      </c>
      <c r="E87" s="60">
        <f t="shared" si="8"/>
        <v>3.0447356218506751</v>
      </c>
      <c r="F87" s="69">
        <f t="shared" si="7"/>
        <v>5.2520063544064994</v>
      </c>
    </row>
    <row r="88" spans="1:6" x14ac:dyDescent="0.25">
      <c r="A88" s="63" t="s">
        <v>576</v>
      </c>
      <c r="B88" s="62">
        <f>VLOOKUP(A88,USD.ERCompAcum!B89:E204,3,FALSE)</f>
        <v>0</v>
      </c>
      <c r="C88" s="60">
        <f t="shared" si="6"/>
        <v>0</v>
      </c>
      <c r="D88" s="62">
        <f>VLOOKUP(A88,USD.ERCompAcum!B87:E202,4,FALSE)</f>
        <v>2888.44</v>
      </c>
      <c r="E88" s="60">
        <f t="shared" si="8"/>
        <v>8.9171785751111551E-2</v>
      </c>
      <c r="F88" s="69" t="s">
        <v>663</v>
      </c>
    </row>
    <row r="89" spans="1:6" x14ac:dyDescent="0.25">
      <c r="A89" s="63" t="s">
        <v>399</v>
      </c>
      <c r="B89" s="62">
        <f>VLOOKUP(A89,USD.ERCompAcum!B90:E205,3,FALSE)</f>
        <v>15774.880000000001</v>
      </c>
      <c r="C89" s="60">
        <f t="shared" si="6"/>
        <v>5.8407197865320087E-2</v>
      </c>
      <c r="D89" s="62">
        <f>VLOOKUP(A89,USD.ERCompAcum!B88:E203,4,FALSE)</f>
        <v>101881.54000000001</v>
      </c>
      <c r="E89" s="60">
        <f t="shared" si="8"/>
        <v>3.1452821789177898</v>
      </c>
      <c r="F89" s="69">
        <f t="shared" si="7"/>
        <v>5.4584668789873518</v>
      </c>
    </row>
    <row r="90" spans="1:6" x14ac:dyDescent="0.25">
      <c r="A90" s="63" t="s">
        <v>401</v>
      </c>
      <c r="B90" s="62">
        <f>VLOOKUP(A90,USD.ERCompAcum!B91:E206,3,FALSE)</f>
        <v>0</v>
      </c>
      <c r="C90" s="60">
        <f t="shared" si="6"/>
        <v>0</v>
      </c>
      <c r="D90" s="62">
        <f>VLOOKUP(A90,USD.ERCompAcum!B89:E204,4,FALSE)</f>
        <v>0</v>
      </c>
      <c r="E90" s="60">
        <f t="shared" si="8"/>
        <v>0</v>
      </c>
      <c r="F90" s="69" t="s">
        <v>663</v>
      </c>
    </row>
    <row r="91" spans="1:6" x14ac:dyDescent="0.25">
      <c r="A91" s="63" t="s">
        <v>578</v>
      </c>
      <c r="B91" s="62">
        <f>VLOOKUP(A91,USD.ERCompAcum!B92:E207,3,FALSE)</f>
        <v>0</v>
      </c>
      <c r="C91" s="60">
        <f t="shared" si="6"/>
        <v>0</v>
      </c>
      <c r="D91" s="62">
        <f>VLOOKUP(A91,USD.ERCompAcum!B90:E205,4,FALSE)</f>
        <v>20288.400000000001</v>
      </c>
      <c r="E91" s="60">
        <f t="shared" si="8"/>
        <v>0.62634254408360623</v>
      </c>
      <c r="F91" s="69" t="s">
        <v>663</v>
      </c>
    </row>
    <row r="92" spans="1:6" x14ac:dyDescent="0.25">
      <c r="A92" s="63" t="s">
        <v>403</v>
      </c>
      <c r="B92" s="62">
        <f>VLOOKUP(A92,USD.ERCompAcum!B93:E208,3,FALSE)</f>
        <v>7785.2</v>
      </c>
      <c r="C92" s="60">
        <f t="shared" si="6"/>
        <v>2.8825050765589968E-2</v>
      </c>
      <c r="D92" s="62">
        <f>VLOOKUP(A92,USD.ERCompAcum!B91:E206,4,FALSE)</f>
        <v>19656.12</v>
      </c>
      <c r="E92" s="60">
        <f t="shared" si="8"/>
        <v>0.60682282524066222</v>
      </c>
      <c r="F92" s="69">
        <f t="shared" si="7"/>
        <v>1.5248060422339824</v>
      </c>
    </row>
    <row r="93" spans="1:6" x14ac:dyDescent="0.25">
      <c r="A93" s="63" t="s">
        <v>405</v>
      </c>
      <c r="B93" s="62">
        <f>VLOOKUP(A93,USD.ERCompAcum!B94:E209,3,FALSE)</f>
        <v>180</v>
      </c>
      <c r="C93" s="60">
        <f t="shared" si="6"/>
        <v>6.6645804061632257E-4</v>
      </c>
      <c r="D93" s="62">
        <f>VLOOKUP(A93,USD.ERCompAcum!B92:E207,4,FALSE)</f>
        <v>180</v>
      </c>
      <c r="E93" s="60">
        <f t="shared" si="8"/>
        <v>5.5569516539031721E-3</v>
      </c>
      <c r="F93" s="69">
        <f t="shared" si="7"/>
        <v>0</v>
      </c>
    </row>
    <row r="94" spans="1:6" x14ac:dyDescent="0.25">
      <c r="A94" s="63" t="s">
        <v>406</v>
      </c>
      <c r="B94" s="62">
        <f>VLOOKUP(A94,USD.ERCompAcum!B95:E210,3,FALSE)</f>
        <v>7965.2</v>
      </c>
      <c r="C94" s="60">
        <f t="shared" si="6"/>
        <v>2.9491508806206292E-2</v>
      </c>
      <c r="D94" s="62">
        <f>VLOOKUP(A94,USD.ERCompAcum!B93:E208,4,FALSE)</f>
        <v>40124.520000000004</v>
      </c>
      <c r="E94" s="60">
        <f t="shared" si="8"/>
        <v>1.2387223209781717</v>
      </c>
      <c r="F94" s="69">
        <f t="shared" si="7"/>
        <v>4.0374780294280121</v>
      </c>
    </row>
    <row r="95" spans="1:6" x14ac:dyDescent="0.25">
      <c r="A95" s="63" t="s">
        <v>408</v>
      </c>
      <c r="B95" s="62">
        <f>VLOOKUP(A95,USD.ERCompAcum!B96:E211,3,FALSE)</f>
        <v>0</v>
      </c>
      <c r="C95" s="60">
        <f t="shared" si="6"/>
        <v>0</v>
      </c>
      <c r="D95" s="62">
        <f>VLOOKUP(A95,USD.ERCompAcum!B94:E209,4,FALSE)</f>
        <v>0</v>
      </c>
      <c r="E95" s="60">
        <f t="shared" si="8"/>
        <v>0</v>
      </c>
      <c r="F95" s="69" t="s">
        <v>663</v>
      </c>
    </row>
    <row r="96" spans="1:6" x14ac:dyDescent="0.25">
      <c r="A96" s="63" t="s">
        <v>410</v>
      </c>
      <c r="B96" s="62">
        <f>VLOOKUP(A96,USD.ERCompAcum!B97:E212,3,FALSE)</f>
        <v>1834.47</v>
      </c>
      <c r="C96" s="60">
        <f t="shared" si="6"/>
        <v>6.7922071209412516E-3</v>
      </c>
      <c r="D96" s="62">
        <f>VLOOKUP(A96,USD.ERCompAcum!B95:E210,4,FALSE)</f>
        <v>28302.880000000001</v>
      </c>
      <c r="E96" s="60">
        <f t="shared" si="8"/>
        <v>0.87376519903457228</v>
      </c>
      <c r="F96" s="69">
        <f t="shared" si="7"/>
        <v>14.428368956701391</v>
      </c>
    </row>
    <row r="97" spans="1:6" x14ac:dyDescent="0.25">
      <c r="A97" s="63" t="s">
        <v>412</v>
      </c>
      <c r="B97" s="62">
        <f>VLOOKUP(A97,USD.ERCompAcum!B98:E213,3,FALSE)</f>
        <v>-858.02</v>
      </c>
      <c r="C97" s="60">
        <f t="shared" si="6"/>
        <v>-3.1768573778312059E-3</v>
      </c>
      <c r="D97" s="62">
        <f>VLOOKUP(A97,USD.ERCompAcum!B96:E211,4,FALSE)</f>
        <v>5479.3</v>
      </c>
      <c r="E97" s="60">
        <f t="shared" si="8"/>
        <v>0.16915669554017584</v>
      </c>
      <c r="F97" s="69">
        <f t="shared" si="7"/>
        <v>-7.3859816787487471</v>
      </c>
    </row>
    <row r="98" spans="1:6" x14ac:dyDescent="0.25">
      <c r="A98" s="63" t="s">
        <v>414</v>
      </c>
      <c r="B98" s="62">
        <f>VLOOKUP(A98,USD.ERCompAcum!B99:E214,3,FALSE)</f>
        <v>105.37</v>
      </c>
      <c r="C98" s="60">
        <f t="shared" si="6"/>
        <v>3.9013713188745509E-4</v>
      </c>
      <c r="D98" s="62">
        <f>VLOOKUP(A98,USD.ERCompAcum!B97:E212,4,FALSE)</f>
        <v>282.60000000000002</v>
      </c>
      <c r="E98" s="60">
        <f t="shared" si="8"/>
        <v>8.7244140966279797E-3</v>
      </c>
      <c r="F98" s="69">
        <f t="shared" si="7"/>
        <v>1.6819777925405712</v>
      </c>
    </row>
    <row r="99" spans="1:6" x14ac:dyDescent="0.25">
      <c r="A99" s="63" t="s">
        <v>415</v>
      </c>
      <c r="B99" s="62">
        <f>VLOOKUP(A99,USD.ERCompAcum!B100:E215,3,FALSE)</f>
        <v>1081.82</v>
      </c>
      <c r="C99" s="60">
        <f t="shared" si="6"/>
        <v>4.0054868749975006E-3</v>
      </c>
      <c r="D99" s="62">
        <f>VLOOKUP(A99,USD.ERCompAcum!B98:E213,4,FALSE)</f>
        <v>34064.78</v>
      </c>
      <c r="E99" s="60">
        <f t="shared" si="8"/>
        <v>1.0516463086713761</v>
      </c>
      <c r="F99" s="69">
        <f t="shared" si="7"/>
        <v>30.488399179161043</v>
      </c>
    </row>
    <row r="100" spans="1:6" x14ac:dyDescent="0.25">
      <c r="A100" s="63" t="s">
        <v>417</v>
      </c>
      <c r="B100" s="62">
        <f>VLOOKUP(A100,USD.ERCompAcum!B101:E216,3,FALSE)</f>
        <v>0</v>
      </c>
      <c r="C100" s="60">
        <f t="shared" si="6"/>
        <v>0</v>
      </c>
      <c r="D100" s="62">
        <f>VLOOKUP(A100,USD.ERCompAcum!B99:E214,4,FALSE)</f>
        <v>0</v>
      </c>
      <c r="E100" s="60">
        <f t="shared" si="8"/>
        <v>0</v>
      </c>
      <c r="F100" s="69" t="s">
        <v>663</v>
      </c>
    </row>
    <row r="101" spans="1:6" x14ac:dyDescent="0.25">
      <c r="A101" s="63" t="s">
        <v>419</v>
      </c>
      <c r="B101" s="62">
        <f>VLOOKUP(A101,USD.ERCompAcum!B102:E217,3,FALSE)</f>
        <v>5919.18</v>
      </c>
      <c r="C101" s="60">
        <f t="shared" si="6"/>
        <v>2.1916028360307357E-2</v>
      </c>
      <c r="D101" s="62">
        <f>VLOOKUP(A101,USD.ERCompAcum!B100:E215,4,FALSE)</f>
        <v>0</v>
      </c>
      <c r="E101" s="60">
        <f t="shared" si="8"/>
        <v>0</v>
      </c>
      <c r="F101" s="69">
        <f t="shared" si="7"/>
        <v>-1</v>
      </c>
    </row>
    <row r="102" spans="1:6" x14ac:dyDescent="0.25">
      <c r="A102" s="63" t="s">
        <v>421</v>
      </c>
      <c r="B102" s="62">
        <f>VLOOKUP(A102,USD.ERCompAcum!B103:E218,3,FALSE)</f>
        <v>309.62</v>
      </c>
      <c r="C102" s="60">
        <f t="shared" si="6"/>
        <v>1.1463818807534766E-3</v>
      </c>
      <c r="D102" s="62">
        <f>VLOOKUP(A102,USD.ERCompAcum!B101:E216,4,FALSE)</f>
        <v>0</v>
      </c>
      <c r="E102" s="60">
        <f t="shared" si="8"/>
        <v>0</v>
      </c>
      <c r="F102" s="69">
        <f t="shared" si="7"/>
        <v>-1</v>
      </c>
    </row>
    <row r="103" spans="1:6" x14ac:dyDescent="0.25">
      <c r="A103" s="63" t="s">
        <v>422</v>
      </c>
      <c r="B103" s="62">
        <f>VLOOKUP(A103,USD.ERCompAcum!B104:E219,3,FALSE)</f>
        <v>6228.8</v>
      </c>
      <c r="C103" s="60">
        <f t="shared" si="6"/>
        <v>2.3062410241060833E-2</v>
      </c>
      <c r="D103" s="62">
        <f>VLOOKUP(A103,USD.ERCompAcum!B102:E217,4,FALSE)</f>
        <v>0</v>
      </c>
      <c r="E103" s="60">
        <f t="shared" si="8"/>
        <v>0</v>
      </c>
      <c r="F103" s="69">
        <f t="shared" si="7"/>
        <v>-1</v>
      </c>
    </row>
    <row r="104" spans="1:6" x14ac:dyDescent="0.25">
      <c r="A104" s="63" t="s">
        <v>424</v>
      </c>
      <c r="B104" s="62">
        <f>VLOOKUP(A104,USD.ERCompAcum!B105:E220,3,FALSE)</f>
        <v>0</v>
      </c>
      <c r="C104" s="60">
        <f t="shared" si="6"/>
        <v>0</v>
      </c>
      <c r="D104" s="62">
        <f>VLOOKUP(A104,USD.ERCompAcum!B103:E218,4,FALSE)</f>
        <v>0</v>
      </c>
      <c r="E104" s="60">
        <f t="shared" si="8"/>
        <v>0</v>
      </c>
      <c r="F104" s="69" t="s">
        <v>663</v>
      </c>
    </row>
    <row r="105" spans="1:6" x14ac:dyDescent="0.25">
      <c r="A105" s="63" t="s">
        <v>426</v>
      </c>
      <c r="B105" s="62">
        <f>VLOOKUP(A105,USD.ERCompAcum!B106:E221,3,FALSE)</f>
        <v>3.72</v>
      </c>
      <c r="C105" s="60">
        <f t="shared" si="6"/>
        <v>1.3773466172737335E-5</v>
      </c>
      <c r="D105" s="62">
        <f>VLOOKUP(A105,USD.ERCompAcum!B104:E219,4,FALSE)</f>
        <v>0</v>
      </c>
      <c r="E105" s="60">
        <f t="shared" si="8"/>
        <v>0</v>
      </c>
      <c r="F105" s="69">
        <f t="shared" si="7"/>
        <v>-1</v>
      </c>
    </row>
    <row r="106" spans="1:6" x14ac:dyDescent="0.25">
      <c r="A106" s="63" t="s">
        <v>428</v>
      </c>
      <c r="B106" s="62">
        <f>VLOOKUP(A106,USD.ERCompAcum!B107:E222,3,FALSE)</f>
        <v>17.48</v>
      </c>
      <c r="C106" s="60">
        <f t="shared" si="6"/>
        <v>6.4720480833185107E-5</v>
      </c>
      <c r="D106" s="62">
        <f>VLOOKUP(A106,USD.ERCompAcum!B105:E220,4,FALSE)</f>
        <v>13.91</v>
      </c>
      <c r="E106" s="60">
        <f t="shared" si="8"/>
        <v>4.2942887503218401E-4</v>
      </c>
      <c r="F106" s="69">
        <f t="shared" si="7"/>
        <v>-0.20423340961098402</v>
      </c>
    </row>
    <row r="107" spans="1:6" x14ac:dyDescent="0.25">
      <c r="A107" s="63" t="s">
        <v>430</v>
      </c>
      <c r="B107" s="62">
        <f>VLOOKUP(A107,USD.ERCompAcum!B108:E223,3,FALSE)</f>
        <v>4.4000000000000004</v>
      </c>
      <c r="C107" s="60">
        <f t="shared" si="6"/>
        <v>1.6291196548398996E-5</v>
      </c>
      <c r="D107" s="62">
        <f>VLOOKUP(A107,USD.ERCompAcum!B106:E221,4,FALSE)</f>
        <v>58.07</v>
      </c>
      <c r="E107" s="60">
        <f t="shared" si="8"/>
        <v>1.7927343474564289E-3</v>
      </c>
      <c r="F107" s="69">
        <f t="shared" ref="F107:F161" si="9">D107/B107-1</f>
        <v>12.197727272727272</v>
      </c>
    </row>
    <row r="108" spans="1:6" x14ac:dyDescent="0.25">
      <c r="A108" s="63" t="s">
        <v>431</v>
      </c>
      <c r="B108" s="62">
        <f>VLOOKUP(A108,USD.ERCompAcum!B109:E224,3,FALSE)</f>
        <v>25.6</v>
      </c>
      <c r="C108" s="60">
        <f t="shared" si="6"/>
        <v>9.4785143554321433E-5</v>
      </c>
      <c r="D108" s="62">
        <f>VLOOKUP(A108,USD.ERCompAcum!B107:E222,4,FALSE)</f>
        <v>71.98</v>
      </c>
      <c r="E108" s="60">
        <f t="shared" si="8"/>
        <v>2.2221632224886131E-3</v>
      </c>
      <c r="F108" s="69">
        <f t="shared" si="9"/>
        <v>1.8117187499999998</v>
      </c>
    </row>
    <row r="109" spans="1:6" x14ac:dyDescent="0.25">
      <c r="A109" s="63" t="s">
        <v>433</v>
      </c>
      <c r="B109" s="62">
        <f>VLOOKUP(A109,USD.ERCompAcum!B110:E225,3,FALSE)</f>
        <v>0</v>
      </c>
      <c r="C109" s="60">
        <f t="shared" si="6"/>
        <v>0</v>
      </c>
      <c r="D109" s="62">
        <f>VLOOKUP(A109,USD.ERCompAcum!B108:E223,4,FALSE)</f>
        <v>0</v>
      </c>
      <c r="E109" s="60">
        <f t="shared" si="8"/>
        <v>0</v>
      </c>
      <c r="F109" s="69" t="s">
        <v>663</v>
      </c>
    </row>
    <row r="110" spans="1:6" x14ac:dyDescent="0.25">
      <c r="A110" s="63" t="s">
        <v>435</v>
      </c>
      <c r="B110" s="62">
        <f>VLOOKUP(A110,USD.ERCompAcum!B111:E226,3,FALSE)</f>
        <v>23.46</v>
      </c>
      <c r="C110" s="60">
        <f t="shared" si="6"/>
        <v>8.6861697960327386E-5</v>
      </c>
      <c r="D110" s="62">
        <f>VLOOKUP(A110,USD.ERCompAcum!B109:E224,4,FALSE)</f>
        <v>87.38</v>
      </c>
      <c r="E110" s="60">
        <f t="shared" si="8"/>
        <v>2.6975913084336619E-3</v>
      </c>
      <c r="F110" s="69">
        <f t="shared" si="9"/>
        <v>2.72463768115942</v>
      </c>
    </row>
    <row r="111" spans="1:6" x14ac:dyDescent="0.25">
      <c r="A111" s="63" t="s">
        <v>437</v>
      </c>
      <c r="B111" s="62">
        <f>VLOOKUP(A111,USD.ERCompAcum!B112:E227,3,FALSE)</f>
        <v>3980.33</v>
      </c>
      <c r="C111" s="60">
        <f t="shared" si="6"/>
        <v>1.473734962670204E-2</v>
      </c>
      <c r="D111" s="62">
        <f>VLOOKUP(A111,USD.ERCompAcum!B110:E225,4,FALSE)</f>
        <v>0</v>
      </c>
      <c r="E111" s="60">
        <f t="shared" si="8"/>
        <v>0</v>
      </c>
      <c r="F111" s="69">
        <f t="shared" si="9"/>
        <v>-1</v>
      </c>
    </row>
    <row r="112" spans="1:6" x14ac:dyDescent="0.25">
      <c r="A112" s="63" t="s">
        <v>438</v>
      </c>
      <c r="B112" s="62">
        <f>VLOOKUP(A112,USD.ERCompAcum!B113:E228,3,FALSE)</f>
        <v>4003.79</v>
      </c>
      <c r="C112" s="60">
        <f t="shared" ref="C112:C159" si="10">IF(B112="","",B112/$B$161)</f>
        <v>1.4824211324662367E-2</v>
      </c>
      <c r="D112" s="62">
        <f>VLOOKUP(A112,USD.ERCompAcum!B111:E226,4,FALSE)</f>
        <v>87.38</v>
      </c>
      <c r="E112" s="60">
        <f t="shared" si="8"/>
        <v>2.6975913084336619E-3</v>
      </c>
      <c r="F112" s="69">
        <f t="shared" si="9"/>
        <v>-0.97817567854457899</v>
      </c>
    </row>
    <row r="113" spans="1:6" x14ac:dyDescent="0.25">
      <c r="A113" s="63" t="s">
        <v>439</v>
      </c>
      <c r="B113" s="62">
        <f>VLOOKUP(A113,USD.ERCompAcum!B114:E229,3,FALSE)</f>
        <v>70509.59</v>
      </c>
      <c r="C113" s="60">
        <f t="shared" si="10"/>
        <v>0.26106490664477916</v>
      </c>
      <c r="D113" s="62">
        <f>VLOOKUP(A113,USD.ERCompAcum!B112:E227,4,FALSE)</f>
        <v>319796.58</v>
      </c>
      <c r="E113" s="60">
        <f t="shared" ref="E113:E159" si="11">IF(D113="","",D113/$D$153)</f>
        <v>9.8727451896865457</v>
      </c>
      <c r="F113" s="69">
        <f t="shared" si="9"/>
        <v>3.5355047448155634</v>
      </c>
    </row>
    <row r="114" spans="1:6" x14ac:dyDescent="0.25">
      <c r="A114" s="63" t="s">
        <v>440</v>
      </c>
      <c r="B114" s="62">
        <f>VLOOKUP(A114,USD.ERCompAcum!B115:E230,3,FALSE)</f>
        <v>0</v>
      </c>
      <c r="C114" s="60">
        <f t="shared" si="10"/>
        <v>0</v>
      </c>
      <c r="D114" s="62">
        <f>VLOOKUP(A114,USD.ERCompAcum!B113:E228,4,FALSE)</f>
        <v>0</v>
      </c>
      <c r="E114" s="60">
        <f t="shared" si="11"/>
        <v>0</v>
      </c>
      <c r="F114" s="69" t="s">
        <v>663</v>
      </c>
    </row>
    <row r="115" spans="1:6" x14ac:dyDescent="0.25">
      <c r="A115" s="63" t="s">
        <v>442</v>
      </c>
      <c r="B115" s="62">
        <f>VLOOKUP(A115,USD.ERCompAcum!B116:E231,3,FALSE)</f>
        <v>0</v>
      </c>
      <c r="C115" s="60">
        <f t="shared" si="10"/>
        <v>0</v>
      </c>
      <c r="D115" s="62">
        <f>VLOOKUP(A115,USD.ERCompAcum!B114:E229,4,FALSE)</f>
        <v>0</v>
      </c>
      <c r="E115" s="60">
        <f t="shared" si="11"/>
        <v>0</v>
      </c>
      <c r="F115" s="69" t="s">
        <v>663</v>
      </c>
    </row>
    <row r="116" spans="1:6" x14ac:dyDescent="0.25">
      <c r="A116" s="63" t="s">
        <v>444</v>
      </c>
      <c r="B116" s="62">
        <f>VLOOKUP(A116,USD.ERCompAcum!B117:E232,3,FALSE)</f>
        <v>807.18000000000006</v>
      </c>
      <c r="C116" s="60">
        <f t="shared" si="10"/>
        <v>2.9886200068037962E-3</v>
      </c>
      <c r="D116" s="62">
        <f>VLOOKUP(A116,USD.ERCompAcum!B115:E230,4,FALSE)</f>
        <v>1972.82</v>
      </c>
      <c r="E116" s="60">
        <f t="shared" si="11"/>
        <v>6.090480756585142E-2</v>
      </c>
      <c r="F116" s="69">
        <f t="shared" si="9"/>
        <v>1.4440892985455536</v>
      </c>
    </row>
    <row r="117" spans="1:6" x14ac:dyDescent="0.25">
      <c r="A117" s="63" t="s">
        <v>446</v>
      </c>
      <c r="B117" s="62">
        <f>VLOOKUP(A117,USD.ERCompAcum!B118:E233,3,FALSE)</f>
        <v>14.46</v>
      </c>
      <c r="C117" s="60">
        <f t="shared" si="10"/>
        <v>5.3538795929511252E-5</v>
      </c>
      <c r="D117" s="62">
        <f>VLOOKUP(A117,USD.ERCompAcum!B116:E231,4,FALSE)</f>
        <v>50.660000000000004</v>
      </c>
      <c r="E117" s="60">
        <f t="shared" si="11"/>
        <v>1.5639731710374151E-3</v>
      </c>
      <c r="F117" s="69">
        <f t="shared" si="9"/>
        <v>2.5034578146611342</v>
      </c>
    </row>
    <row r="118" spans="1:6" x14ac:dyDescent="0.25">
      <c r="A118" s="63" t="s">
        <v>448</v>
      </c>
      <c r="B118" s="62">
        <f>VLOOKUP(A118,USD.ERCompAcum!B119:E234,3,FALSE)</f>
        <v>42.82</v>
      </c>
      <c r="C118" s="60">
        <f t="shared" si="10"/>
        <v>1.5854296277328296E-4</v>
      </c>
      <c r="D118" s="62">
        <f>VLOOKUP(A118,USD.ERCompAcum!B117:E232,4,FALSE)</f>
        <v>193.6</v>
      </c>
      <c r="E118" s="60">
        <f t="shared" si="11"/>
        <v>5.9768102233091888E-3</v>
      </c>
      <c r="F118" s="69">
        <f t="shared" si="9"/>
        <v>3.5212517515179824</v>
      </c>
    </row>
    <row r="119" spans="1:6" x14ac:dyDescent="0.25">
      <c r="A119" s="63" t="s">
        <v>450</v>
      </c>
      <c r="B119" s="62">
        <f>VLOOKUP(A119,USD.ERCompAcum!B120:E235,3,FALSE)</f>
        <v>17.900000000000002</v>
      </c>
      <c r="C119" s="60">
        <f t="shared" si="10"/>
        <v>6.6275549594623201E-5</v>
      </c>
      <c r="D119" s="62">
        <f>VLOOKUP(A119,USD.ERCompAcum!B118:E233,4,FALSE)</f>
        <v>68.13</v>
      </c>
      <c r="E119" s="60">
        <f t="shared" si="11"/>
        <v>2.1033062010023503E-3</v>
      </c>
      <c r="F119" s="69">
        <f t="shared" si="9"/>
        <v>2.8061452513966474</v>
      </c>
    </row>
    <row r="120" spans="1:6" x14ac:dyDescent="0.25">
      <c r="A120" s="63" t="s">
        <v>582</v>
      </c>
      <c r="B120" s="62">
        <f>VLOOKUP(A120,USD.ERCompAcum!B121:E236,3,FALSE)</f>
        <v>0</v>
      </c>
      <c r="C120" s="60">
        <f t="shared" si="10"/>
        <v>0</v>
      </c>
      <c r="D120" s="62">
        <f>VLOOKUP(A120,USD.ERCompAcum!B119:E234,4,FALSE)</f>
        <v>1195.43</v>
      </c>
      <c r="E120" s="60">
        <f t="shared" si="11"/>
        <v>3.6905259531252607E-2</v>
      </c>
      <c r="F120" s="69" t="s">
        <v>663</v>
      </c>
    </row>
    <row r="121" spans="1:6" x14ac:dyDescent="0.25">
      <c r="A121" s="63" t="s">
        <v>584</v>
      </c>
      <c r="B121" s="62">
        <f>VLOOKUP(A121,USD.ERCompAcum!B122:E237,3,FALSE)</f>
        <v>0</v>
      </c>
      <c r="C121" s="60">
        <f t="shared" si="10"/>
        <v>0</v>
      </c>
      <c r="D121" s="62">
        <f>VLOOKUP(A121,USD.ERCompAcum!B120:E235,4,FALSE)</f>
        <v>11.53</v>
      </c>
      <c r="E121" s="60">
        <f t="shared" si="11"/>
        <v>3.5595362538613095E-4</v>
      </c>
      <c r="F121" s="69" t="s">
        <v>663</v>
      </c>
    </row>
    <row r="122" spans="1:6" x14ac:dyDescent="0.25">
      <c r="A122" s="63" t="s">
        <v>586</v>
      </c>
      <c r="B122" s="62">
        <f>VLOOKUP(A122,USD.ERCompAcum!B123:E238,3,FALSE)</f>
        <v>0</v>
      </c>
      <c r="C122" s="60">
        <f t="shared" si="10"/>
        <v>0</v>
      </c>
      <c r="D122" s="62">
        <f>VLOOKUP(A122,USD.ERCompAcum!B121:E236,4,FALSE)</f>
        <v>1282.02</v>
      </c>
      <c r="E122" s="60">
        <f t="shared" si="11"/>
        <v>3.9578461996316358E-2</v>
      </c>
      <c r="F122" s="69" t="s">
        <v>663</v>
      </c>
    </row>
    <row r="123" spans="1:6" x14ac:dyDescent="0.25">
      <c r="A123" s="63" t="s">
        <v>588</v>
      </c>
      <c r="B123" s="62">
        <f>VLOOKUP(A123,USD.ERCompAcum!B124:E239,3,FALSE)</f>
        <v>0</v>
      </c>
      <c r="C123" s="60">
        <f t="shared" si="10"/>
        <v>0</v>
      </c>
      <c r="D123" s="62">
        <f>VLOOKUP(A123,USD.ERCompAcum!B122:E237,4,FALSE)</f>
        <v>38779.49</v>
      </c>
      <c r="E123" s="60">
        <f t="shared" si="11"/>
        <v>1.1971986171834528</v>
      </c>
      <c r="F123" s="69" t="s">
        <v>663</v>
      </c>
    </row>
    <row r="124" spans="1:6" x14ac:dyDescent="0.25">
      <c r="A124" s="63" t="s">
        <v>452</v>
      </c>
      <c r="B124" s="62">
        <f>VLOOKUP(A124,USD.ERCompAcum!B125:E240,3,FALSE)</f>
        <v>440.64</v>
      </c>
      <c r="C124" s="60">
        <f t="shared" si="10"/>
        <v>1.6314892834287575E-3</v>
      </c>
      <c r="D124" s="62">
        <f>VLOOKUP(A124,USD.ERCompAcum!B123:E238,4,FALSE)</f>
        <v>1578.91</v>
      </c>
      <c r="E124" s="60">
        <f t="shared" si="11"/>
        <v>4.8744036310356988E-2</v>
      </c>
      <c r="F124" s="69">
        <f t="shared" si="9"/>
        <v>2.5832198620188818</v>
      </c>
    </row>
    <row r="125" spans="1:6" x14ac:dyDescent="0.25">
      <c r="A125" s="63" t="s">
        <v>590</v>
      </c>
      <c r="B125" s="62">
        <f>VLOOKUP(A125,USD.ERCompAcum!B126:E241,3,FALSE)</f>
        <v>0</v>
      </c>
      <c r="C125" s="60">
        <f t="shared" si="10"/>
        <v>0</v>
      </c>
      <c r="D125" s="62">
        <f>VLOOKUP(A125,USD.ERCompAcum!B124:E239,4,FALSE)</f>
        <v>297.85000000000002</v>
      </c>
      <c r="E125" s="60">
        <f t="shared" si="11"/>
        <v>9.1952113895281112E-3</v>
      </c>
      <c r="F125" s="69" t="s">
        <v>663</v>
      </c>
    </row>
    <row r="126" spans="1:6" x14ac:dyDescent="0.25">
      <c r="A126" s="63" t="s">
        <v>454</v>
      </c>
      <c r="B126" s="62">
        <f>VLOOKUP(A126,USD.ERCompAcum!B127:E242,3,FALSE)</f>
        <v>4082.19</v>
      </c>
      <c r="C126" s="60">
        <f t="shared" si="10"/>
        <v>1.5114490826797477E-2</v>
      </c>
      <c r="D126" s="62">
        <f>VLOOKUP(A126,USD.ERCompAcum!B125:E240,4,FALSE)</f>
        <v>8717.36</v>
      </c>
      <c r="E126" s="60">
        <f t="shared" si="11"/>
        <v>0.26912193372038534</v>
      </c>
      <c r="F126" s="69">
        <f t="shared" si="9"/>
        <v>1.135461602718149</v>
      </c>
    </row>
    <row r="127" spans="1:6" x14ac:dyDescent="0.25">
      <c r="A127" s="63" t="s">
        <v>457</v>
      </c>
      <c r="B127" s="62">
        <f>VLOOKUP(A127,USD.ERCompAcum!B128:E243,3,FALSE)</f>
        <v>5909.88</v>
      </c>
      <c r="C127" s="60">
        <f t="shared" si="10"/>
        <v>2.1881594694875516E-2</v>
      </c>
      <c r="D127" s="62">
        <f>VLOOKUP(A127,USD.ERCompAcum!B126:E241,4,FALSE)</f>
        <v>832.82</v>
      </c>
      <c r="E127" s="60">
        <f t="shared" si="11"/>
        <v>2.5710780424464667E-2</v>
      </c>
      <c r="F127" s="69">
        <f t="shared" si="9"/>
        <v>-0.85908004900268709</v>
      </c>
    </row>
    <row r="128" spans="1:6" x14ac:dyDescent="0.25">
      <c r="A128" s="63" t="s">
        <v>592</v>
      </c>
      <c r="B128" s="62">
        <f>VLOOKUP(A128,USD.ERCompAcum!B129:E244,3,FALSE)</f>
        <v>0</v>
      </c>
      <c r="C128" s="60">
        <f t="shared" si="10"/>
        <v>0</v>
      </c>
      <c r="D128" s="62">
        <f>VLOOKUP(A128,USD.ERCompAcum!B127:E242,4,FALSE)</f>
        <v>673.08</v>
      </c>
      <c r="E128" s="60">
        <f t="shared" si="11"/>
        <v>2.0779294551161929E-2</v>
      </c>
      <c r="F128" s="69" t="s">
        <v>663</v>
      </c>
    </row>
    <row r="129" spans="1:6" x14ac:dyDescent="0.25">
      <c r="A129" s="63" t="s">
        <v>594</v>
      </c>
      <c r="B129" s="62">
        <f>VLOOKUP(A129,USD.ERCompAcum!B130:E245,3,FALSE)</f>
        <v>0</v>
      </c>
      <c r="C129" s="60">
        <f t="shared" si="10"/>
        <v>0</v>
      </c>
      <c r="D129" s="62">
        <f>VLOOKUP(A129,USD.ERCompAcum!B128:E243,4,FALSE)</f>
        <v>2318.8000000000002</v>
      </c>
      <c r="E129" s="60">
        <f t="shared" si="11"/>
        <v>7.1585886083725972E-2</v>
      </c>
      <c r="F129" s="69" t="s">
        <v>663</v>
      </c>
    </row>
    <row r="130" spans="1:6" x14ac:dyDescent="0.25">
      <c r="A130" s="63" t="s">
        <v>596</v>
      </c>
      <c r="B130" s="62">
        <f>VLOOKUP(A130,USD.ERCompAcum!B131:E246,3,FALSE)</f>
        <v>0</v>
      </c>
      <c r="C130" s="60">
        <f t="shared" si="10"/>
        <v>0</v>
      </c>
      <c r="D130" s="62">
        <f>VLOOKUP(A130,USD.ERCompAcum!B129:E244,4,FALSE)</f>
        <v>87.710000000000008</v>
      </c>
      <c r="E130" s="60">
        <f t="shared" si="11"/>
        <v>2.7077790531324845E-3</v>
      </c>
      <c r="F130" s="69" t="s">
        <v>663</v>
      </c>
    </row>
    <row r="131" spans="1:6" x14ac:dyDescent="0.25">
      <c r="A131" s="63" t="s">
        <v>459</v>
      </c>
      <c r="B131" s="62">
        <f>VLOOKUP(A131,USD.ERCompAcum!B132:E247,3,FALSE)</f>
        <v>416.07</v>
      </c>
      <c r="C131" s="60">
        <f t="shared" si="10"/>
        <v>1.5405177608846295E-3</v>
      </c>
      <c r="D131" s="62">
        <f>VLOOKUP(A131,USD.ERCompAcum!B130:E245,4,FALSE)</f>
        <v>0</v>
      </c>
      <c r="E131" s="60">
        <f t="shared" si="11"/>
        <v>0</v>
      </c>
      <c r="F131" s="69">
        <f t="shared" si="9"/>
        <v>-1</v>
      </c>
    </row>
    <row r="132" spans="1:6" x14ac:dyDescent="0.25">
      <c r="A132" s="63" t="s">
        <v>461</v>
      </c>
      <c r="B132" s="62">
        <f>VLOOKUP(A132,USD.ERCompAcum!B133:E248,3,FALSE)</f>
        <v>505.77000000000004</v>
      </c>
      <c r="C132" s="60">
        <f t="shared" si="10"/>
        <v>1.8726360177917639E-3</v>
      </c>
      <c r="D132" s="62">
        <f>VLOOKUP(A132,USD.ERCompAcum!B131:E246,4,FALSE)</f>
        <v>2402.94</v>
      </c>
      <c r="E132" s="60">
        <f t="shared" si="11"/>
        <v>7.4183452262389385E-2</v>
      </c>
      <c r="F132" s="69">
        <f t="shared" si="9"/>
        <v>3.7510528501097333</v>
      </c>
    </row>
    <row r="133" spans="1:6" x14ac:dyDescent="0.25">
      <c r="A133" s="63" t="s">
        <v>598</v>
      </c>
      <c r="B133" s="62">
        <f>VLOOKUP(A133,USD.ERCompAcum!B134:E249,3,FALSE)</f>
        <v>0</v>
      </c>
      <c r="C133" s="60">
        <f t="shared" si="10"/>
        <v>0</v>
      </c>
      <c r="D133" s="62">
        <f>VLOOKUP(A133,USD.ERCompAcum!B132:E247,4,FALSE)</f>
        <v>453.61</v>
      </c>
      <c r="E133" s="60">
        <f t="shared" si="11"/>
        <v>1.4003826887372322E-2</v>
      </c>
      <c r="F133" s="69" t="s">
        <v>663</v>
      </c>
    </row>
    <row r="134" spans="1:6" x14ac:dyDescent="0.25">
      <c r="A134" s="63" t="s">
        <v>463</v>
      </c>
      <c r="B134" s="62">
        <f>VLOOKUP(A134,USD.ERCompAcum!B135:E250,3,FALSE)</f>
        <v>29397.21</v>
      </c>
      <c r="C134" s="60">
        <f t="shared" si="10"/>
        <v>0.10884448320103647</v>
      </c>
      <c r="D134" s="62">
        <f>VLOOKUP(A134,USD.ERCompAcum!B133:E248,4,FALSE)</f>
        <v>52687.700000000004</v>
      </c>
      <c r="E134" s="60">
        <f t="shared" si="11"/>
        <v>1.6265722314186344</v>
      </c>
      <c r="F134" s="69">
        <f t="shared" si="9"/>
        <v>0.79226872209981858</v>
      </c>
    </row>
    <row r="135" spans="1:6" x14ac:dyDescent="0.25">
      <c r="A135" s="63" t="s">
        <v>465</v>
      </c>
      <c r="B135" s="62">
        <f>VLOOKUP(A135,USD.ERCompAcum!B136:E251,3,FALSE)</f>
        <v>1094.1600000000001</v>
      </c>
      <c r="C135" s="60">
        <f t="shared" si="10"/>
        <v>4.0511762762264194E-3</v>
      </c>
      <c r="D135" s="62">
        <f>VLOOKUP(A135,USD.ERCompAcum!B134:E249,4,FALSE)</f>
        <v>0</v>
      </c>
      <c r="E135" s="60">
        <f t="shared" si="11"/>
        <v>0</v>
      </c>
      <c r="F135" s="69">
        <f t="shared" si="9"/>
        <v>-1</v>
      </c>
    </row>
    <row r="136" spans="1:6" x14ac:dyDescent="0.25">
      <c r="A136" s="63" t="s">
        <v>467</v>
      </c>
      <c r="B136" s="62">
        <f>VLOOKUP(A136,USD.ERCompAcum!B137:E252,3,FALSE)</f>
        <v>4753.29</v>
      </c>
      <c r="C136" s="60">
        <f t="shared" si="10"/>
        <v>1.7599268554895332E-2</v>
      </c>
      <c r="D136" s="62">
        <f>VLOOKUP(A136,USD.ERCompAcum!B135:E250,4,FALSE)</f>
        <v>0</v>
      </c>
      <c r="E136" s="60">
        <f t="shared" si="11"/>
        <v>0</v>
      </c>
      <c r="F136" s="69">
        <f t="shared" si="9"/>
        <v>-1</v>
      </c>
    </row>
    <row r="137" spans="1:6" x14ac:dyDescent="0.25">
      <c r="A137" s="63" t="s">
        <v>600</v>
      </c>
      <c r="B137" s="62">
        <f>VLOOKUP(A137,USD.ERCompAcum!B138:E253,3,FALSE)</f>
        <v>0</v>
      </c>
      <c r="C137" s="60">
        <f t="shared" si="10"/>
        <v>0</v>
      </c>
      <c r="D137" s="62">
        <f>VLOOKUP(A137,USD.ERCompAcum!B136:E251,4,FALSE)</f>
        <v>286744.68</v>
      </c>
      <c r="E137" s="60">
        <f t="shared" si="11"/>
        <v>8.8523684654107537</v>
      </c>
      <c r="F137" s="69" t="s">
        <v>663</v>
      </c>
    </row>
    <row r="138" spans="1:6" x14ac:dyDescent="0.25">
      <c r="A138" s="63" t="s">
        <v>468</v>
      </c>
      <c r="B138" s="62">
        <f>VLOOKUP(A138,USD.ERCompAcum!B139:E254,3,FALSE)</f>
        <v>47481.57</v>
      </c>
      <c r="C138" s="60">
        <f t="shared" si="10"/>
        <v>0.17580263393103757</v>
      </c>
      <c r="D138" s="62">
        <f>VLOOKUP(A138,USD.ERCompAcum!B137:E252,4,FALSE)</f>
        <v>400349.14</v>
      </c>
      <c r="E138" s="60">
        <f t="shared" si="11"/>
        <v>12.359560087009514</v>
      </c>
      <c r="F138" s="69">
        <f t="shared" si="9"/>
        <v>7.4316744370499972</v>
      </c>
    </row>
    <row r="139" spans="1:6" x14ac:dyDescent="0.25">
      <c r="A139" s="63" t="s">
        <v>470</v>
      </c>
      <c r="B139" s="62">
        <f>VLOOKUP(A139,USD.ERCompAcum!B140:E255,3,FALSE)</f>
        <v>0</v>
      </c>
      <c r="C139" s="60">
        <f t="shared" si="10"/>
        <v>0</v>
      </c>
      <c r="D139" s="62">
        <f>VLOOKUP(A139,USD.ERCompAcum!B138:E253,4,FALSE)</f>
        <v>0</v>
      </c>
      <c r="E139" s="60">
        <f t="shared" si="11"/>
        <v>0</v>
      </c>
      <c r="F139" s="69" t="s">
        <v>663</v>
      </c>
    </row>
    <row r="140" spans="1:6" x14ac:dyDescent="0.25">
      <c r="A140" s="63" t="s">
        <v>472</v>
      </c>
      <c r="B140" s="62">
        <f>VLOOKUP(A140,USD.ERCompAcum!B141:E256,3,FALSE)</f>
        <v>5420.3</v>
      </c>
      <c r="C140" s="60">
        <f t="shared" si="10"/>
        <v>2.0068902875292519E-2</v>
      </c>
      <c r="D140" s="62">
        <f>VLOOKUP(A140,USD.ERCompAcum!B139:E254,4,FALSE)</f>
        <v>45219.13</v>
      </c>
      <c r="E140" s="60">
        <f t="shared" si="11"/>
        <v>1.3960028846753474</v>
      </c>
      <c r="F140" s="69">
        <f t="shared" si="9"/>
        <v>7.3425511503053329</v>
      </c>
    </row>
    <row r="141" spans="1:6" x14ac:dyDescent="0.25">
      <c r="A141" s="63" t="s">
        <v>474</v>
      </c>
      <c r="B141" s="62">
        <f>VLOOKUP(A141,USD.ERCompAcum!B142:E257,3,FALSE)</f>
        <v>18658.68</v>
      </c>
      <c r="C141" s="60">
        <f t="shared" si="10"/>
        <v>6.9084596184927585E-2</v>
      </c>
      <c r="D141" s="62">
        <f>VLOOKUP(A141,USD.ERCompAcum!B140:E255,4,FALSE)</f>
        <v>52760.86</v>
      </c>
      <c r="E141" s="60">
        <f t="shared" si="11"/>
        <v>1.6288308235464095</v>
      </c>
      <c r="F141" s="69">
        <f t="shared" si="9"/>
        <v>1.8276844878630212</v>
      </c>
    </row>
    <row r="142" spans="1:6" x14ac:dyDescent="0.25">
      <c r="A142" s="63" t="s">
        <v>476</v>
      </c>
      <c r="B142" s="62">
        <f>VLOOKUP(A142,USD.ERCompAcum!B143:E258,3,FALSE)</f>
        <v>0.71</v>
      </c>
      <c r="C142" s="60">
        <f t="shared" si="10"/>
        <v>2.6288067157643833E-6</v>
      </c>
      <c r="D142" s="62">
        <f>VLOOKUP(A142,USD.ERCompAcum!B141:E256,4,FALSE)</f>
        <v>14.88</v>
      </c>
      <c r="E142" s="60">
        <f t="shared" si="11"/>
        <v>4.5937467005599558E-4</v>
      </c>
      <c r="F142" s="69">
        <f t="shared" si="9"/>
        <v>19.95774647887324</v>
      </c>
    </row>
    <row r="143" spans="1:6" x14ac:dyDescent="0.25">
      <c r="A143" s="63" t="s">
        <v>602</v>
      </c>
      <c r="B143" s="62">
        <f>VLOOKUP(A143,USD.ERCompAcum!B144:E259,3,FALSE)</f>
        <v>0</v>
      </c>
      <c r="C143" s="60">
        <f t="shared" si="10"/>
        <v>0</v>
      </c>
      <c r="D143" s="62">
        <f>VLOOKUP(A143,USD.ERCompAcum!B142:E257,4,FALSE)</f>
        <v>3865.19</v>
      </c>
      <c r="E143" s="60">
        <f t="shared" si="11"/>
        <v>0.11932596646194445</v>
      </c>
      <c r="F143" s="69" t="s">
        <v>663</v>
      </c>
    </row>
    <row r="144" spans="1:6" x14ac:dyDescent="0.25">
      <c r="A144" s="63" t="s">
        <v>478</v>
      </c>
      <c r="B144" s="62">
        <f>VLOOKUP(A144,USD.ERCompAcum!B145:E260,3,FALSE)</f>
        <v>-31.2</v>
      </c>
      <c r="C144" s="60">
        <f t="shared" si="10"/>
        <v>-1.1551939370682924E-4</v>
      </c>
      <c r="D144" s="62">
        <f>VLOOKUP(A144,USD.ERCompAcum!B143:E258,4,FALSE)</f>
        <v>1141.94</v>
      </c>
      <c r="E144" s="60">
        <f t="shared" si="11"/>
        <v>3.525391873143438E-2</v>
      </c>
      <c r="F144" s="69">
        <f t="shared" si="9"/>
        <v>-37.600641025641025</v>
      </c>
    </row>
    <row r="145" spans="1:6" x14ac:dyDescent="0.25">
      <c r="A145" s="63" t="s">
        <v>480</v>
      </c>
      <c r="B145" s="62">
        <f>VLOOKUP(A145,USD.ERCompAcum!B146:E261,3,FALSE)</f>
        <v>1523.05</v>
      </c>
      <c r="C145" s="60">
        <f t="shared" si="10"/>
        <v>5.6391606597816111E-3</v>
      </c>
      <c r="D145" s="62">
        <f>VLOOKUP(A145,USD.ERCompAcum!B144:E259,4,FALSE)</f>
        <v>0</v>
      </c>
      <c r="E145" s="60">
        <f t="shared" si="11"/>
        <v>0</v>
      </c>
      <c r="F145" s="69">
        <f t="shared" si="9"/>
        <v>-1</v>
      </c>
    </row>
    <row r="146" spans="1:6" x14ac:dyDescent="0.25">
      <c r="A146" s="63" t="s">
        <v>482</v>
      </c>
      <c r="B146" s="62">
        <f>VLOOKUP(A146,USD.ERCompAcum!B147:E262,3,FALSE)</f>
        <v>4354.34</v>
      </c>
      <c r="C146" s="60">
        <f t="shared" si="10"/>
        <v>1.6122138358762656E-2</v>
      </c>
      <c r="D146" s="62">
        <f>VLOOKUP(A146,USD.ERCompAcum!B145:E260,4,FALSE)</f>
        <v>0</v>
      </c>
      <c r="E146" s="60">
        <f t="shared" si="11"/>
        <v>0</v>
      </c>
      <c r="F146" s="69">
        <f t="shared" si="9"/>
        <v>-1</v>
      </c>
    </row>
    <row r="147" spans="1:6" x14ac:dyDescent="0.25">
      <c r="A147" s="63" t="s">
        <v>484</v>
      </c>
      <c r="B147" s="62">
        <f>VLOOKUP(A147,USD.ERCompAcum!B148:E263,3,FALSE)</f>
        <v>3.18</v>
      </c>
      <c r="C147" s="60">
        <f t="shared" si="10"/>
        <v>1.1774092050888367E-5</v>
      </c>
      <c r="D147" s="62">
        <f>VLOOKUP(A147,USD.ERCompAcum!B146:E261,4,FALSE)</f>
        <v>3.79</v>
      </c>
      <c r="E147" s="60">
        <f t="shared" si="11"/>
        <v>1.1700470426829457E-4</v>
      </c>
      <c r="F147" s="69">
        <f t="shared" si="9"/>
        <v>0.19182389937106903</v>
      </c>
    </row>
    <row r="148" spans="1:6" x14ac:dyDescent="0.25">
      <c r="A148" s="63" t="s">
        <v>486</v>
      </c>
      <c r="B148" s="62">
        <f>VLOOKUP(A148,USD.ERCompAcum!B149:E264,3,FALSE)</f>
        <v>28754.66</v>
      </c>
      <c r="C148" s="60">
        <f t="shared" si="10"/>
        <v>0.10646541312326969</v>
      </c>
      <c r="D148" s="62">
        <f>VLOOKUP(A148,USD.ERCompAcum!B147:E262,4,FALSE)</f>
        <v>4504.07</v>
      </c>
      <c r="E148" s="60">
        <f t="shared" si="11"/>
        <v>0.13904944019886475</v>
      </c>
      <c r="F148" s="69">
        <f t="shared" si="9"/>
        <v>-0.84336208461515461</v>
      </c>
    </row>
    <row r="149" spans="1:6" x14ac:dyDescent="0.25">
      <c r="A149" s="63" t="s">
        <v>488</v>
      </c>
      <c r="B149" s="62">
        <f>VLOOKUP(A149,USD.ERCompAcum!B150:E265,3,FALSE)</f>
        <v>74787.13</v>
      </c>
      <c r="C149" s="60">
        <f t="shared" si="10"/>
        <v>0.27690268957287889</v>
      </c>
      <c r="D149" s="62">
        <f>VLOOKUP(A149,USD.ERCompAcum!B148:E263,4,FALSE)</f>
        <v>0</v>
      </c>
      <c r="E149" s="60">
        <f t="shared" si="11"/>
        <v>0</v>
      </c>
      <c r="F149" s="69">
        <f t="shared" si="9"/>
        <v>-1</v>
      </c>
    </row>
    <row r="150" spans="1:6" x14ac:dyDescent="0.25">
      <c r="A150" s="63" t="s">
        <v>604</v>
      </c>
      <c r="B150" s="62">
        <f>VLOOKUP(A150,USD.ERCompAcum!B151:E266,3,FALSE)</f>
        <v>0</v>
      </c>
      <c r="C150" s="60">
        <f t="shared" si="10"/>
        <v>0</v>
      </c>
      <c r="D150" s="62">
        <f>VLOOKUP(A150,USD.ERCompAcum!B149:E264,4,FALSE)</f>
        <v>1903.44</v>
      </c>
      <c r="E150" s="60">
        <f t="shared" si="11"/>
        <v>5.8762911422808074E-2</v>
      </c>
      <c r="F150" s="69" t="s">
        <v>663</v>
      </c>
    </row>
    <row r="151" spans="1:6" x14ac:dyDescent="0.25">
      <c r="A151" s="63" t="s">
        <v>606</v>
      </c>
      <c r="B151" s="62">
        <f>VLOOKUP(A151,USD.ERCompAcum!B152:E267,3,FALSE)</f>
        <v>0</v>
      </c>
      <c r="C151" s="60">
        <f t="shared" si="10"/>
        <v>0</v>
      </c>
      <c r="D151" s="62">
        <f>VLOOKUP(A151,USD.ERCompAcum!B150:E265,4,FALSE)</f>
        <v>18293.580000000002</v>
      </c>
      <c r="E151" s="60">
        <f t="shared" si="11"/>
        <v>0.56475855353783333</v>
      </c>
      <c r="F151" s="69" t="s">
        <v>663</v>
      </c>
    </row>
    <row r="152" spans="1:6" x14ac:dyDescent="0.25">
      <c r="A152" s="63" t="s">
        <v>608</v>
      </c>
      <c r="B152" s="62">
        <f>VLOOKUP(A152,USD.ERCompAcum!B153:E268,3,FALSE)</f>
        <v>0</v>
      </c>
      <c r="C152" s="60">
        <f t="shared" si="10"/>
        <v>0</v>
      </c>
      <c r="D152" s="62">
        <f>VLOOKUP(A152,USD.ERCompAcum!B151:E266,4,FALSE)</f>
        <v>470375.65</v>
      </c>
      <c r="E152" s="60">
        <f t="shared" si="11"/>
        <v>14.521415256795997</v>
      </c>
      <c r="F152" s="69" t="s">
        <v>663</v>
      </c>
    </row>
    <row r="153" spans="1:6" x14ac:dyDescent="0.25">
      <c r="A153" s="63" t="s">
        <v>490</v>
      </c>
      <c r="B153" s="62">
        <f>VLOOKUP(A153,USD.ERCompAcum!B154:E269,3,FALSE)</f>
        <v>10439.57</v>
      </c>
      <c r="C153" s="60">
        <f t="shared" si="10"/>
        <v>3.8652974261538568E-2</v>
      </c>
      <c r="D153" s="62">
        <f>VLOOKUP(A153,USD.ERCompAcum!B152:E267,4,FALSE)</f>
        <v>32391.86</v>
      </c>
      <c r="E153" s="60">
        <f t="shared" si="11"/>
        <v>1</v>
      </c>
      <c r="F153" s="69">
        <f t="shared" si="9"/>
        <v>2.1027963795443685</v>
      </c>
    </row>
    <row r="154" spans="1:6" x14ac:dyDescent="0.25">
      <c r="A154" s="63" t="s">
        <v>492</v>
      </c>
      <c r="B154" s="62">
        <f>VLOOKUP(A154,USD.ERCompAcum!B155:E270,3,FALSE)</f>
        <v>8183.54</v>
      </c>
      <c r="C154" s="60">
        <f t="shared" si="10"/>
        <v>3.0299922409473892E-2</v>
      </c>
      <c r="D154" s="62">
        <f>VLOOKUP(A154,USD.ERCompAcum!B153:E268,4,FALSE)</f>
        <v>54400.35</v>
      </c>
      <c r="E154" s="60">
        <f t="shared" si="11"/>
        <v>1.6794450828078411</v>
      </c>
      <c r="F154" s="69">
        <f t="shared" si="9"/>
        <v>5.647532730334305</v>
      </c>
    </row>
    <row r="155" spans="1:6" x14ac:dyDescent="0.25">
      <c r="A155" s="63" t="s">
        <v>493</v>
      </c>
      <c r="B155" s="62">
        <f>VLOOKUP(A155,USD.ERCompAcum!B156:E271,3,FALSE)</f>
        <v>152093.96</v>
      </c>
      <c r="C155" s="60">
        <f t="shared" si="10"/>
        <v>0.56313468095098518</v>
      </c>
      <c r="D155" s="62">
        <f>VLOOKUP(A155,USD.ERCompAcum!B154:E269,4,FALSE)</f>
        <v>684874.74</v>
      </c>
      <c r="E155" s="60">
        <f t="shared" si="11"/>
        <v>21.143421217552806</v>
      </c>
      <c r="F155" s="69">
        <f t="shared" si="9"/>
        <v>3.5029713211491105</v>
      </c>
    </row>
    <row r="156" spans="1:6" x14ac:dyDescent="0.25">
      <c r="A156" s="63" t="s">
        <v>495</v>
      </c>
      <c r="B156" s="62">
        <f>VLOOKUP(A156,USD.ERCompAcum!B157:E272,3,FALSE)</f>
        <v>0</v>
      </c>
      <c r="C156" s="60">
        <f t="shared" si="10"/>
        <v>0</v>
      </c>
      <c r="D156" s="62">
        <f>VLOOKUP(A156,USD.ERCompAcum!B155:E270,4,FALSE)</f>
        <v>0</v>
      </c>
      <c r="E156" s="60">
        <f t="shared" si="11"/>
        <v>0</v>
      </c>
      <c r="F156" s="69" t="s">
        <v>663</v>
      </c>
    </row>
    <row r="157" spans="1:6" x14ac:dyDescent="0.25">
      <c r="A157" s="63" t="s">
        <v>497</v>
      </c>
      <c r="B157" s="62">
        <f>VLOOKUP(A157,USD.ERCompAcum!B158:E273,3,FALSE)</f>
        <v>-0.8</v>
      </c>
      <c r="C157" s="60">
        <f t="shared" si="10"/>
        <v>-2.9620357360725448E-6</v>
      </c>
      <c r="D157" s="62">
        <f>VLOOKUP(A157,USD.ERCompAcum!B156:E271,4,FALSE)</f>
        <v>44.47</v>
      </c>
      <c r="E157" s="60">
        <f t="shared" si="11"/>
        <v>1.3728757780504114E-3</v>
      </c>
      <c r="F157" s="69">
        <f t="shared" si="9"/>
        <v>-56.587499999999999</v>
      </c>
    </row>
    <row r="158" spans="1:6" x14ac:dyDescent="0.25">
      <c r="A158" s="63" t="s">
        <v>499</v>
      </c>
      <c r="B158" s="62">
        <f>VLOOKUP(A158,USD.ERCompAcum!B159:E274,3,FALSE)</f>
        <v>0.2</v>
      </c>
      <c r="C158" s="60">
        <f t="shared" si="10"/>
        <v>7.405089340181362E-7</v>
      </c>
      <c r="D158" s="62">
        <f>VLOOKUP(A158,USD.ERCompAcum!B157:E272,4,FALSE)</f>
        <v>104.63</v>
      </c>
      <c r="E158" s="60">
        <f t="shared" si="11"/>
        <v>3.2301325085993824E-3</v>
      </c>
      <c r="F158" s="69">
        <f t="shared" si="9"/>
        <v>522.15</v>
      </c>
    </row>
    <row r="159" spans="1:6" x14ac:dyDescent="0.25">
      <c r="A159" s="63" t="s">
        <v>500</v>
      </c>
      <c r="B159" s="62">
        <f>VLOOKUP(A159,USD.ERCompAcum!B160:E275,3,FALSE)</f>
        <v>-0.6</v>
      </c>
      <c r="C159" s="60">
        <f t="shared" si="10"/>
        <v>-2.2215268020544086E-6</v>
      </c>
      <c r="D159" s="62">
        <f>VLOOKUP(A159,USD.ERCompAcum!B158:E273,4,FALSE)</f>
        <v>149.1</v>
      </c>
      <c r="E159" s="60">
        <f t="shared" si="11"/>
        <v>4.6030082866497938E-3</v>
      </c>
      <c r="F159" s="69">
        <f t="shared" si="9"/>
        <v>-249.5</v>
      </c>
    </row>
    <row r="160" spans="1:6" x14ac:dyDescent="0.25">
      <c r="A160" s="63" t="s">
        <v>501</v>
      </c>
      <c r="B160" s="62">
        <f>VLOOKUP(A160,USD.ERCompAcum!B161:E276,3,FALSE)</f>
        <v>199574.93</v>
      </c>
      <c r="D160" s="62">
        <f>VLOOKUP(A160,USD.ERCompAcum!B159:E274,4,FALSE)</f>
        <v>1085372.98</v>
      </c>
      <c r="F160" s="69">
        <f t="shared" si="9"/>
        <v>4.4384234532864424</v>
      </c>
    </row>
    <row r="161" spans="1:6" x14ac:dyDescent="0.25">
      <c r="A161" s="63" t="s">
        <v>502</v>
      </c>
      <c r="B161" s="62">
        <f>VLOOKUP(A161,USD.ERCompAcum!B162:E277,3,FALSE)</f>
        <v>270084.52</v>
      </c>
      <c r="D161" s="62">
        <f>VLOOKUP(A161,USD.ERCompAcum!B160:E275,4,FALSE)</f>
        <v>1405169.56</v>
      </c>
      <c r="F161" s="69">
        <f t="shared" si="9"/>
        <v>4.2027030649516677</v>
      </c>
    </row>
    <row r="162" spans="1:6" x14ac:dyDescent="0.25">
      <c r="A162" s="64" t="s">
        <v>625</v>
      </c>
    </row>
    <row r="164" spans="1:6" x14ac:dyDescent="0.25">
      <c r="A164" s="64"/>
      <c r="B164" s="65" t="s">
        <v>621</v>
      </c>
      <c r="C164" s="58"/>
      <c r="D164" s="62">
        <v>-320567.16000000003</v>
      </c>
      <c r="E164" s="62">
        <v>-861037.52</v>
      </c>
    </row>
    <row r="165" spans="1:6" x14ac:dyDescent="0.25">
      <c r="A165" s="58"/>
      <c r="B165" s="58"/>
      <c r="C165" s="66" t="s">
        <v>622</v>
      </c>
      <c r="D165" s="62"/>
      <c r="E165" s="62"/>
    </row>
    <row r="166" spans="1:6" x14ac:dyDescent="0.25">
      <c r="A166" s="64"/>
      <c r="B166" s="65" t="s">
        <v>623</v>
      </c>
      <c r="C166" s="58"/>
      <c r="D166" s="62">
        <v>-10</v>
      </c>
      <c r="E166" s="62">
        <v>-21291.19</v>
      </c>
    </row>
    <row r="167" spans="1:6" x14ac:dyDescent="0.25">
      <c r="A167" s="58"/>
      <c r="B167" s="58"/>
      <c r="C167" s="58"/>
      <c r="D167" s="62"/>
      <c r="E167" s="62">
        <v>-1.27</v>
      </c>
    </row>
    <row r="168" spans="1:6" x14ac:dyDescent="0.25">
      <c r="A168" s="58"/>
      <c r="B168" s="58"/>
      <c r="C168" s="58"/>
      <c r="D168" s="62"/>
      <c r="E168" s="62">
        <v>-25806.07</v>
      </c>
    </row>
    <row r="169" spans="1:6" x14ac:dyDescent="0.25">
      <c r="A169" s="58"/>
      <c r="B169" s="58"/>
      <c r="C169" s="58"/>
      <c r="D169" s="62"/>
      <c r="E169" s="62"/>
    </row>
    <row r="170" spans="1:6" x14ac:dyDescent="0.25">
      <c r="A170" s="58"/>
      <c r="B170" s="58"/>
      <c r="C170" s="67" t="s">
        <v>624</v>
      </c>
      <c r="D170" s="62">
        <v>-10</v>
      </c>
      <c r="E170" s="62">
        <v>-47098.53</v>
      </c>
    </row>
    <row r="171" spans="1:6" x14ac:dyDescent="0.25">
      <c r="A171" s="58"/>
      <c r="B171" s="58"/>
      <c r="C171" s="58"/>
      <c r="D171" s="62"/>
      <c r="E171" s="62"/>
    </row>
    <row r="172" spans="1:6" x14ac:dyDescent="0.25">
      <c r="A172" s="64"/>
      <c r="B172" s="64" t="s">
        <v>625</v>
      </c>
      <c r="C172" s="58"/>
      <c r="D172" s="62">
        <v>-320577.16000000003</v>
      </c>
      <c r="E172" s="62">
        <v>-908136.05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B1:N10"/>
  <sheetViews>
    <sheetView topLeftCell="B1" workbookViewId="0">
      <selection activeCell="G1" sqref="G1:G2"/>
    </sheetView>
  </sheetViews>
  <sheetFormatPr baseColWidth="10" defaultColWidth="11.42578125" defaultRowHeight="15" x14ac:dyDescent="0.25"/>
  <cols>
    <col min="2" max="2" width="34.28515625" bestFit="1" customWidth="1"/>
    <col min="3" max="3" width="14.140625" bestFit="1" customWidth="1"/>
    <col min="4" max="4" width="12.85546875" bestFit="1" customWidth="1"/>
    <col min="5" max="6" width="14.140625" bestFit="1" customWidth="1"/>
    <col min="7" max="14" width="11.7109375" bestFit="1" customWidth="1"/>
  </cols>
  <sheetData>
    <row r="1" spans="2:14" ht="18" x14ac:dyDescent="0.25">
      <c r="G1" s="54" t="s">
        <v>1</v>
      </c>
    </row>
    <row r="2" spans="2:14" ht="18" x14ac:dyDescent="0.25">
      <c r="G2" s="54" t="s">
        <v>3</v>
      </c>
    </row>
    <row r="7" spans="2:14" ht="15.75" x14ac:dyDescent="0.25">
      <c r="B7" s="57"/>
      <c r="C7" s="57" t="s">
        <v>628</v>
      </c>
      <c r="D7" s="57" t="s">
        <v>629</v>
      </c>
      <c r="E7" s="57" t="s">
        <v>630</v>
      </c>
      <c r="F7" s="57" t="s">
        <v>631</v>
      </c>
      <c r="G7" s="57" t="s">
        <v>632</v>
      </c>
      <c r="H7" s="57" t="s">
        <v>633</v>
      </c>
      <c r="I7" s="57" t="s">
        <v>634</v>
      </c>
      <c r="J7" s="57" t="s">
        <v>635</v>
      </c>
      <c r="K7" s="57" t="s">
        <v>636</v>
      </c>
      <c r="L7" s="57" t="s">
        <v>637</v>
      </c>
      <c r="M7" s="57" t="s">
        <v>638</v>
      </c>
      <c r="N7" s="57" t="s">
        <v>639</v>
      </c>
    </row>
    <row r="8" spans="2:14" ht="15.75" x14ac:dyDescent="0.25">
      <c r="B8" s="57" t="s">
        <v>310</v>
      </c>
      <c r="C8" s="74">
        <f>VLOOKUP($B$8,USD.ERCompAcuMESaMES!$B$24:$P$24,4,FALSE)</f>
        <v>176269.77</v>
      </c>
      <c r="D8" s="74">
        <f>VLOOKUP($B$8,USD.ERCompAcuMESaMES!$B$24:$P$24,5,FALSE)</f>
        <v>52743.08</v>
      </c>
      <c r="E8" s="74">
        <f>VLOOKUP($B$8,USD.ERCompAcuMESaMES!$B$24:$P$24,6,FALSE)</f>
        <v>155666.51999999999</v>
      </c>
      <c r="F8" s="74">
        <f>VLOOKUP($B$8,USD.ERCompAcuMESaMES!$B$24:$P$24,7,FALSE)</f>
        <v>73410.350000000006</v>
      </c>
      <c r="G8" s="74">
        <f>VLOOKUP($B$8,USD.ERCompAcuMESaMES!$B$24:$P$24,8,FALSE)</f>
        <v>-15</v>
      </c>
      <c r="H8" s="74">
        <f>VLOOKUP($B$8,USD.ERCompAcuMESaMES!$B$24:$P$24,9,FALSE)</f>
        <v>0</v>
      </c>
      <c r="I8" s="74">
        <f>VLOOKUP($B$8,USD.ERCompAcuMESaMES!$B$24:$P$24,10,FALSE)</f>
        <v>0</v>
      </c>
      <c r="J8" s="74">
        <f>VLOOKUP($B$8,USD.ERCompAcuMESaMES!$B$24:$P$24,11,FALSE)</f>
        <v>0</v>
      </c>
      <c r="K8" s="74">
        <f>VLOOKUP($B$8,USD.ERCompAcuMESaMES!$B$24:$P$24,12,FALSE)</f>
        <v>0</v>
      </c>
      <c r="L8" s="74">
        <f>VLOOKUP($B$8,USD.ERCompAcuMESaMES!$B$24:$P$24,13,FALSE)</f>
        <v>0</v>
      </c>
      <c r="M8" s="74">
        <f>VLOOKUP($B$8,USD.ERCompAcuMESaMES!$B$24:$P$24,14,FALSE)</f>
        <v>0</v>
      </c>
      <c r="N8" s="74">
        <f>VLOOKUP($B$8,USD.ERCompAcuMESaMES!$B$24:$P$24,15,FALSE)</f>
        <v>0</v>
      </c>
    </row>
    <row r="9" spans="2:14" ht="15.75" x14ac:dyDescent="0.25">
      <c r="B9" s="57" t="s">
        <v>338</v>
      </c>
      <c r="C9" s="74">
        <f>VLOOKUP($B$9,USD.ERCompAcuMESaMES!$B$46:$P$46,4,FALSE)</f>
        <v>317927.92</v>
      </c>
      <c r="D9" s="74">
        <f>VLOOKUP($B$9,USD.ERCompAcuMESaMES!$B$46:$P$46,5,FALSE)</f>
        <v>22335.119999999999</v>
      </c>
      <c r="E9" s="74">
        <f>VLOOKUP($B$9,USD.ERCompAcuMESaMES!$B$46:$P$46,6,FALSE)</f>
        <v>2843.65</v>
      </c>
      <c r="F9" s="74">
        <f>VLOOKUP($B$9,USD.ERCompAcuMESaMES!$B$46:$P$46,7,FALSE)</f>
        <v>165450.67000000001</v>
      </c>
      <c r="G9" s="74">
        <f>VLOOKUP($B$9,USD.ERCompAcuMESaMES!$B$46:$P$46,8,FALSE)</f>
        <v>0</v>
      </c>
      <c r="H9" s="74">
        <f>VLOOKUP($B$9,USD.ERCompAcuMESaMES!$B$46:$P$46,9,FALSE)</f>
        <v>0</v>
      </c>
      <c r="I9" s="74">
        <f>VLOOKUP($B$9,USD.ERCompAcuMESaMES!$B$46:$P$46,10,FALSE)</f>
        <v>0</v>
      </c>
      <c r="J9" s="74">
        <f>VLOOKUP($B$9,USD.ERCompAcuMESaMES!$B$46:$P$46,11,FALSE)</f>
        <v>0</v>
      </c>
      <c r="K9" s="74">
        <f>VLOOKUP($B$9,USD.ERCompAcuMESaMES!$B$46:$P$46,12,FALSE)</f>
        <v>0</v>
      </c>
      <c r="L9" s="74">
        <f>VLOOKUP($B$9,USD.ERCompAcuMESaMES!$B$46:$P$46,13,FALSE)</f>
        <v>0</v>
      </c>
      <c r="M9" s="74">
        <f>VLOOKUP($B$9,USD.ERCompAcuMESaMES!$B$46:$P$46,14,FALSE)</f>
        <v>0</v>
      </c>
      <c r="N9" s="74">
        <f>VLOOKUP($B$9,USD.ERCompAcuMESaMES!$B$46:$P$46,15,FALSE)</f>
        <v>0</v>
      </c>
    </row>
    <row r="10" spans="2:14" ht="15.75" x14ac:dyDescent="0.25">
      <c r="B10" s="57" t="s">
        <v>502</v>
      </c>
      <c r="C10" s="74">
        <f>VLOOKUP($B$10,USD.ERCompAcuMESaMES!$B$144:$P$144,4,FALSE)</f>
        <v>278668.25</v>
      </c>
      <c r="D10" s="74">
        <f>VLOOKUP($B$10,USD.ERCompAcuMESaMES!$B$144:$P$144,5,FALSE)</f>
        <v>80607.89</v>
      </c>
      <c r="E10" s="74">
        <f>VLOOKUP($B$10,USD.ERCompAcuMESaMES!$B$144:$P$144,6,FALSE)</f>
        <v>118661.89</v>
      </c>
      <c r="F10" s="74">
        <f>VLOOKUP($B$10,USD.ERCompAcuMESaMES!$B$144:$P$144,7,FALSE)</f>
        <v>19770.36</v>
      </c>
      <c r="G10" s="74">
        <f>VLOOKUP($B$10,USD.ERCompAcuMESaMES!$B$144:$P$144,8,FALSE)</f>
        <v>0</v>
      </c>
      <c r="H10" s="74">
        <f>VLOOKUP($B$10,USD.ERCompAcuMESaMES!$B$144:$P$144,9,FALSE)</f>
        <v>0</v>
      </c>
      <c r="I10" s="74">
        <f>VLOOKUP($B$10,USD.ERCompAcuMESaMES!$B$144:$P$144,10,FALSE)</f>
        <v>0</v>
      </c>
      <c r="J10" s="74">
        <f>VLOOKUP($B$10,USD.ERCompAcuMESaMES!$B$144:$P$144,11,FALSE)</f>
        <v>0</v>
      </c>
      <c r="K10" s="74">
        <f>VLOOKUP($B$10,USD.ERCompAcuMESaMES!$B$144:$P$144,12,FALSE)</f>
        <v>0</v>
      </c>
      <c r="L10" s="74">
        <f>VLOOKUP($B$10,USD.ERCompAcuMESaMES!$B$144:$P$144,13,FALSE)</f>
        <v>0</v>
      </c>
      <c r="M10" s="74">
        <f>VLOOKUP($B$10,USD.ERCompAcuMESaMES!$B$144:$P$144,14,FALSE)</f>
        <v>0</v>
      </c>
      <c r="N10" s="74">
        <f>VLOOKUP($B$10,USD.ERCompAcuMESaMES!$B$144:$P$144,15,FALSE)</f>
        <v>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801CE265CFCAC499077B692460EE036" ma:contentTypeVersion="11" ma:contentTypeDescription="Crear nuevo documento." ma:contentTypeScope="" ma:versionID="34e4baedf5166f91930088cfee0d94c3">
  <xsd:schema xmlns:xsd="http://www.w3.org/2001/XMLSchema" xmlns:xs="http://www.w3.org/2001/XMLSchema" xmlns:p="http://schemas.microsoft.com/office/2006/metadata/properties" xmlns:ns2="c9ab71b4-a5c2-4f7d-ab0d-01db1c14f5c9" xmlns:ns3="0263d43e-f80a-4fb2-8d22-e359999adaeb" targetNamespace="http://schemas.microsoft.com/office/2006/metadata/properties" ma:root="true" ma:fieldsID="688e3a3fd7d41e78339a9fbd572c86af" ns2:_="" ns3:_="">
    <xsd:import namespace="c9ab71b4-a5c2-4f7d-ab0d-01db1c14f5c9"/>
    <xsd:import namespace="0263d43e-f80a-4fb2-8d22-e359999ada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ab71b4-a5c2-4f7d-ab0d-01db1c14f5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45458c6-0bac-4c37-8ada-c8ad5d1890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63d43e-f80a-4fb2-8d22-e359999adae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ab71b4-a5c2-4f7d-ab0d-01db1c14f5c9">
      <Terms xmlns="http://schemas.microsoft.com/office/infopath/2007/PartnerControls"/>
    </lcf76f155ced4ddcb4097134ff3c332f>
    <SharedWithUsers xmlns="0263d43e-f80a-4fb2-8d22-e359999adaeb">
      <UserInfo>
        <DisplayName>Edoardo Lima</DisplayName>
        <AccountId>1</AccountId>
        <AccountType/>
      </UserInfo>
      <UserInfo>
        <DisplayName>Sarai Albornoz</DisplayName>
        <AccountId>24</AccountId>
        <AccountType/>
      </UserInfo>
      <UserInfo>
        <DisplayName>Johana Figueredo</DisplayName>
        <AccountId>26</AccountId>
        <AccountType/>
      </UserInfo>
      <UserInfo>
        <DisplayName>Negdy Teran</DisplayName>
        <AccountId>51</AccountId>
        <AccountType/>
      </UserInfo>
      <UserInfo>
        <DisplayName>Ingrid Acosta</DisplayName>
        <AccountId>11</AccountId>
        <AccountType/>
      </UserInfo>
      <UserInfo>
        <DisplayName>Daniela Rojas</DisplayName>
        <AccountId>38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B97B382A-1FC0-48AA-B494-818967D9E5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ab71b4-a5c2-4f7d-ab0d-01db1c14f5c9"/>
    <ds:schemaRef ds:uri="0263d43e-f80a-4fb2-8d22-e359999ada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7E56787-5111-4721-9815-E27FE63140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3C690D-B97A-43E2-9BD2-57F1B8AC89BF}">
  <ds:schemaRefs>
    <ds:schemaRef ds:uri="http://schemas.microsoft.com/office/2006/metadata/properties"/>
    <ds:schemaRef ds:uri="c9ab71b4-a5c2-4f7d-ab0d-01db1c14f5c9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0263d43e-f80a-4fb2-8d22-e359999adaeb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USD.BalCompA1</vt:lpstr>
      <vt:lpstr>USD.BalCompA2</vt:lpstr>
      <vt:lpstr>USD.ERCompAcum</vt:lpstr>
      <vt:lpstr>USD.ERCompAcuMESaMES</vt:lpstr>
      <vt:lpstr>USD.ERCompAcuMESaMES2</vt:lpstr>
      <vt:lpstr>Ejemplo </vt:lpstr>
      <vt:lpstr>Ejemplo2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Johana Figueredo</dc:creator>
  <cp:keywords/>
  <dc:description/>
  <cp:lastModifiedBy>Sarai Albornoz</cp:lastModifiedBy>
  <cp:revision/>
  <dcterms:created xsi:type="dcterms:W3CDTF">2015-06-05T18:17:20Z</dcterms:created>
  <dcterms:modified xsi:type="dcterms:W3CDTF">2024-03-19T12:52:04Z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0x0101009801CE265CFCAC499077B692460EE036</vt:lpwstr>
  </property>
  <property fmtid="{D5CDD505-2E9C-101B-9397-08002B2CF9AE}" pid="3" name="MediaServiceImageTags">
    <vt:lpwstr/>
  </property>
</Properties>
</file>